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ours" state="visible" r:id="rId4"/>
    <sheet sheetId="2" name="Materials" state="visible" r:id="rId5"/>
    <sheet sheetId="3" name="Labor and job" state="visible" r:id="rId6"/>
    <sheet sheetId="4" name="Quote" state="visible" r:id="rId7"/>
    <sheet sheetId="5" name="About this template" state="visible" r:id="rId8"/>
  </sheets>
  <definedNames>
    <definedName name="_xlnm.Print_Area" localSheetId="0">'Pours'!$A$1:$J$40</definedName>
    <definedName name="_xlnm.Print_Titles" localSheetId="0">'Pours'!$14:$14</definedName>
    <definedName name="_xlnm.Print_Area" localSheetId="1">'Materials'!$A$1:$I$25</definedName>
    <definedName name="_xlnm.Print_Titles" localSheetId="1">'Materials'!$14:$14</definedName>
    <definedName name="_xlnm.Print_Area" localSheetId="2">'Labor and job'!$A$1:$G$51</definedName>
    <definedName name="_xlnm.Print_Titles" localSheetId="2">'Labor and job'!$1:$6</definedName>
    <definedName name="_xlnm.Print_Area" localSheetId="3">'Quote'!$A$1:$F$38</definedName>
    <definedName name="_xlnm.Print_Titles" localSheetId="3">'Quote'!$1:$9</definedName>
    <definedName name="_xlnm.Print_Area" localSheetId="4">'About this template'!$A$1:$E$27</definedName>
  </definedNames>
  <calcPr calcId="171027" fullCalcOnLoad="1"/>
</workbook>
</file>

<file path=xl/sharedStrings.xml><?xml version="1.0" encoding="utf-8"?>
<sst xmlns="http://schemas.openxmlformats.org/spreadsheetml/2006/main" count="196" uniqueCount="169">
  <si>
    <t>CONCRETE ESTIMATE</t>
  </si>
  <si>
    <t>Pours, square feet and cubic yards from your own measurements</t>
  </si>
  <si>
    <t>PROJECT</t>
  </si>
  <si>
    <t>Pale yellow cells are yours to fill in</t>
  </si>
  <si>
    <t>CLIENT</t>
  </si>
  <si>
    <t>All other cells are locked</t>
  </si>
  <si>
    <t>ESTIMATE NO.</t>
  </si>
  <si>
    <t>DATE</t>
  </si>
  <si>
    <t>PREPARED BY</t>
  </si>
  <si>
    <t>POURS</t>
  </si>
  <si>
    <t>POUR</t>
  </si>
  <si>
    <t>TYPE</t>
  </si>
  <si>
    <t>LENGTH (FT)</t>
  </si>
  <si>
    <t>WIDTH OR HEIGHT (FT)</t>
  </si>
  <si>
    <t>THICKNESS (IN)</t>
  </si>
  <si>
    <t>COUNT</t>
  </si>
  <si>
    <t>AREA (SQ FT)</t>
  </si>
  <si>
    <t>VOLUME (CU YD)</t>
  </si>
  <si>
    <t>Example: garage slab</t>
  </si>
  <si>
    <t>Slab</t>
  </si>
  <si>
    <t>Example: perimeter footing</t>
  </si>
  <si>
    <t>Footing</t>
  </si>
  <si>
    <t>Rectangular pours only: enter a round pier or an odd shape as Other with dimensions that give its volume.</t>
  </si>
  <si>
    <t>TOTALS BY TYPE</t>
  </si>
  <si>
    <t>Wall</t>
  </si>
  <si>
    <t>Other</t>
  </si>
  <si>
    <t>Not in a type above</t>
  </si>
  <si>
    <t>Total volume</t>
  </si>
  <si>
    <t>Slab area (sq ft)</t>
  </si>
  <si>
    <t>What finishing, gravel base and vapor barrier read</t>
  </si>
  <si>
    <t>Free template from Framing &amp; Figures · framingandfigures.com/templates/</t>
  </si>
  <si>
    <t>MATERIALS</t>
  </si>
  <si>
    <t>Quantities from your pours and the figures you enter</t>
  </si>
  <si>
    <t>Waste allowance</t>
  </si>
  <si>
    <t>Example: use your own allowance; concrete and base only</t>
  </si>
  <si>
    <t>Base depth (in)</t>
  </si>
  <si>
    <t>Gravel under the slabs, in inches. Example: use your own figure</t>
  </si>
  <si>
    <t>QUANTITIES AND COSTS</t>
  </si>
  <si>
    <t>ITEM</t>
  </si>
  <si>
    <t>QUANTITY</t>
  </si>
  <si>
    <t>UNIT</t>
  </si>
  <si>
    <t>COVERAGE (SQ FT)</t>
  </si>
  <si>
    <t>UNIT COST</t>
  </si>
  <si>
    <t>AMOUNT</t>
  </si>
  <si>
    <t>NOTE</t>
  </si>
  <si>
    <t>Ready-mix concrete</t>
  </si>
  <si>
    <t>cu yd</t>
  </si>
  <si>
    <t>Total volume × (1 + waste), rounded up. Example unit cost: use your own figure.</t>
  </si>
  <si>
    <t>Gravel base</t>
  </si>
  <si>
    <t>Slab area × base depth ÷ 12 ÷ 27 × (1 + waste), rounded up. Example unit cost: use your own figure.</t>
  </si>
  <si>
    <t>Vapor barrier</t>
  </si>
  <si>
    <t>rolls</t>
  </si>
  <si>
    <t>Slab area ÷ sq ft per roll, rounded up; 0 while coverage is blank. Example: use your product's figure.</t>
  </si>
  <si>
    <t>Reinforcing</t>
  </si>
  <si>
    <t>pieces</t>
  </si>
  <si>
    <t>Quantity and unit as you count them: bars, mesh sheets or rolls. Example: use your own figure.</t>
  </si>
  <si>
    <t>Form lumber</t>
  </si>
  <si>
    <t>lf</t>
  </si>
  <si>
    <t>Linear feet of forms, typed. Example: use your own figure.</t>
  </si>
  <si>
    <t>Accessories</t>
  </si>
  <si>
    <t>lump sum</t>
  </si>
  <si>
    <t>Chairs, ties, expansion joint, sealer: a lump sum. Example: use your own figure.</t>
  </si>
  <si>
    <t>Materials total</t>
  </si>
  <si>
    <t>Concrete and gravel round up to a tenth of a cubic yard; order in your supplier's increment.</t>
  </si>
  <si>
    <t>LABOR AND JOB</t>
  </si>
  <si>
    <t>Finishing, labor and job costs, then the bid price</t>
  </si>
  <si>
    <t>LABOR</t>
  </si>
  <si>
    <t>The Pours sheet's slab area, as measured</t>
  </si>
  <si>
    <t>Finishing rate per sq ft</t>
  </si>
  <si>
    <t>Example: use your own figure</t>
  </si>
  <si>
    <t>Finishing</t>
  </si>
  <si>
    <t>Slab area × rate: measured, without the waste allowance</t>
  </si>
  <si>
    <t>TASK</t>
  </si>
  <si>
    <t>HOURS</t>
  </si>
  <si>
    <t>RATE</t>
  </si>
  <si>
    <t>Example: forming and reinforcing</t>
  </si>
  <si>
    <t>Example: use your own hours and rate</t>
  </si>
  <si>
    <t>Example: placing and cleanup</t>
  </si>
  <si>
    <t>Labor total</t>
  </si>
  <si>
    <t>Finishing plus the Amount column added up</t>
  </si>
  <si>
    <t>JOB</t>
  </si>
  <si>
    <t>Pump truck</t>
  </si>
  <si>
    <t>Pump rental for this job. Blank means 0.</t>
  </si>
  <si>
    <t>Delivery and short-load fees</t>
  </si>
  <si>
    <t>Blank means 0.</t>
  </si>
  <si>
    <t>Equipment rental</t>
  </si>
  <si>
    <t>Example: a power trowel; use your own figure</t>
  </si>
  <si>
    <t>COST</t>
  </si>
  <si>
    <t>Direct cost</t>
  </si>
  <si>
    <t>The Materials sheet's total plus the labor and job lines above</t>
  </si>
  <si>
    <t>Sales tax rate on materials</t>
  </si>
  <si>
    <t>Your state and local rate. Blank means 0.</t>
  </si>
  <si>
    <t>Sales tax on materials</t>
  </si>
  <si>
    <t>The Materials sheet's total × the rate</t>
  </si>
  <si>
    <t>Permits and fees</t>
  </si>
  <si>
    <t>Permit, plan review and inspection fees. Blank means 0.</t>
  </si>
  <si>
    <t>Bonds and insurance</t>
  </si>
  <si>
    <t>Bond premiums and insurance for this job. Blank means 0.</t>
  </si>
  <si>
    <t>Contingency (% of direct cost)</t>
  </si>
  <si>
    <t>For scope you cannot measure yet. Blank means 0.</t>
  </si>
  <si>
    <t>Contingency</t>
  </si>
  <si>
    <t>Direct cost × the rate</t>
  </si>
  <si>
    <t>Job cost</t>
  </si>
  <si>
    <t>Direct cost plus sales tax, permits, bonds and contingency.</t>
  </si>
  <si>
    <t>Overhead (% of job cost)</t>
  </si>
  <si>
    <t>Example: the calculator's worked example, not a recommendation</t>
  </si>
  <si>
    <t>Overhead</t>
  </si>
  <si>
    <t>Job cost × the rate</t>
  </si>
  <si>
    <t>Total cost</t>
  </si>
  <si>
    <t>Job cost plus overhead</t>
  </si>
  <si>
    <t>PRICE</t>
  </si>
  <si>
    <t>Target margin (% of the bid price)</t>
  </si>
  <si>
    <t>Bid price</t>
  </si>
  <si>
    <t>Total cost ÷ (1 − margin)</t>
  </si>
  <si>
    <t>Profit</t>
  </si>
  <si>
    <t>Bid price − total cost</t>
  </si>
  <si>
    <t>Markup on total cost for this margin</t>
  </si>
  <si>
    <t>Margin ÷ (1 − margin)</t>
  </si>
  <si>
    <t>THE SAME PERCENTAGE APPLIED AS A MARKUP INSTEAD</t>
  </si>
  <si>
    <t>Price marked up by the margin % instead</t>
  </si>
  <si>
    <t>Total cost × (1 + margin): a markup, not a margin</t>
  </si>
  <si>
    <t>Left on the table by marking up</t>
  </si>
  <si>
    <t>Bid price − the marked-up price</t>
  </si>
  <si>
    <t>YOUR LOGO</t>
  </si>
  <si>
    <t>Your Company Name</t>
  </si>
  <si>
    <t>CONCRETE QUOTE</t>
  </si>
  <si>
    <t>Street address · City, State ZIP</t>
  </si>
  <si>
    <t>QUOTE NO.</t>
  </si>
  <si>
    <t>Phone · Email · License no.</t>
  </si>
  <si>
    <t>VALID UNTIL</t>
  </si>
  <si>
    <t>ADDRESS</t>
  </si>
  <si>
    <t>SCOPE OF WORK</t>
  </si>
  <si>
    <t>Price</t>
  </si>
  <si>
    <t>ACCEPTANCE</t>
  </si>
  <si>
    <t>Signed below, this quote is accepted as written.</t>
  </si>
  <si>
    <t>CONTRACTOR SIGNATURE</t>
  </si>
  <si>
    <t>NAME AND TITLE</t>
  </si>
  <si>
    <t>CLIENT SIGNATURE</t>
  </si>
  <si>
    <t>ABOUT THIS TEMPLATE</t>
  </si>
  <si>
    <t>What the file does, how to use it and where to learn more</t>
  </si>
  <si>
    <t>Concrete Estimate Template (Excel)</t>
  </si>
  <si>
    <t>Pours by length, width or height and thickness give area and cubic yards by type, and ready-mix, gravel base, vapor barrier, reinforcing and forms follow from the figures you enter, with your waste allowance. Finishing, labor, pump truck and delivery roll up to a bid price at your target margin, with a one-page quote for the client.</t>
  </si>
  <si>
    <t>HOW TO USE IT</t>
  </si>
  <si>
    <t>STEP 1</t>
  </si>
  <si>
    <t>On the Pours sheet, fill in the project block, then each pour's name, type, length and width or height in feet, thickness in inches and count. Every pour needs a count; type 1 for a single pour. A blank count reads as 0.</t>
  </si>
  <si>
    <t>STEP 2</t>
  </si>
  <si>
    <t>On the Materials sheet, enter the waste allowance, base depth, barrier coverage, reinforcing quantity and unit, form lumber, unit costs and accessories. On the Labor and job sheet, enter the finishing rate, each task's hours and rate, pump truck, delivery and short-load fees, equipment rental, sales tax rate, permits, bonds and insurance, contingency, overhead and target margin.</t>
  </si>
  <si>
    <t>STEP 3</t>
  </si>
  <si>
    <t>On the Quote sheet, fill in your company, the quote number, date, valid-until date, client, project, address and scope of work, and sign it. To remove the YOUR LOGO text, choose Review &gt; Unprotect Sheet (there is no password), then protect the sheet again. Print the Quote sheet, or save that sheet alone as a PDF, and send that. The workbook itself holds your costs, overhead and margin.</t>
  </si>
  <si>
    <t>EXAMPLE FIGURES</t>
  </si>
  <si>
    <t>The two example pours, the 5% waste allowance, the base depth, the barrier coverage, the unit costs, reinforcing, form lumber, accessories, finishing rate, labor lines and equipment rental are illustrative figures, not recommendations, norms or typical prices. The 12% overhead and 15% margin are the bid price calculator's worked example. Replace them with your own.</t>
  </si>
  <si>
    <t>VERSION</t>
  </si>
  <si>
    <t>v2, 2026-09-24</t>
  </si>
  <si>
    <t>LICENSE</t>
  </si>
  <si>
    <t>© Harmony For Humanity LLC. Free for use in your business; not for resale.</t>
  </si>
  <si>
    <t>LINKS</t>
  </si>
  <si>
    <t>TEMPLATE PAGE</t>
  </si>
  <si>
    <t>CALCULATOR</t>
  </si>
  <si>
    <t>Bid price calculator</t>
  </si>
  <si>
    <t>GUIDE</t>
  </si>
  <si>
    <t>How to build a construction estimate</t>
  </si>
  <si>
    <t>ALL TEMPLATES</t>
  </si>
  <si>
    <t>framingandfigures.com/templates/</t>
  </si>
  <si>
    <t>RELATED TEMPLATES</t>
  </si>
  <si>
    <t>Construction Estimate Template (Excel)</t>
  </si>
  <si>
    <t>Markup and Margin Table (Excel)</t>
  </si>
  <si>
    <t>Fence Estimate Template (Excel)</t>
  </si>
  <si>
    <t>Landscaping Estimate Template (Excel)</t>
  </si>
  <si>
    <t>Contractor Invoice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</si>
</sst>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d/yyyy"/>
    <numFmt numFmtId="165" formatCode="#,##0.0000"/>
    <numFmt numFmtId="166" formatCode="#,##0.0"/>
    <numFmt numFmtId="167" formatCode="$#,##0.00"/>
  </numFmts>
  <fonts count="12"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1"/>
      <name val="Arial"/>
    </font>
    <font>
      <b/>
      <color rgb="FF111111"/>
      <sz val="10"/>
      <name val="Arial"/>
    </font>
    <font>
      <b/>
      <color rgb="FF5B6068"/>
      <sz val="7"/>
      <name val="Arial"/>
    </font>
    <font>
      <b/>
      <color rgb="FF111111"/>
      <sz val="14"/>
      <name val="Arial"/>
    </font>
    <font>
      <u/>
      <color rgb="FF111111"/>
      <sz val="10"/>
      <name val="Arial"/>
    </font>
  </fonts>
  <fills count="7">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
      <patternFill patternType="solid">
        <fgColor rgb="FFF6F6F2"/>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59">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0" fontId="1" fillId="3" borderId="1" xfId="0" applyFont="1" applyFill="1" applyBorder="1" applyProtection="1"/>
    <xf numFmtId="0" fontId="5" fillId="0" borderId="0" xfId="0" applyFont="1" applyAlignment="1">
      <alignment vertical="center"/>
    </xf>
    <xf numFmtId="0" fontId="1" fillId="4" borderId="2" xfId="0" applyFont="1" applyFill="1" applyBorder="1"/>
    <xf numFmtId="49" fontId="1" fillId="3" borderId="1" xfId="0" applyNumberFormat="1" applyFont="1" applyFill="1" applyBorder="1" applyAlignment="1" applyProtection="1">
      <alignment horizontal="left" vertical="center" indent="1"/>
      <protection locked="0"/>
    </xf>
    <xf numFmtId="164" fontId="1" fillId="3" borderId="1" xfId="0" applyNumberFormat="1" applyFont="1" applyFill="1" applyBorder="1" applyAlignment="1" applyProtection="1">
      <alignment horizontal="right" vertical="center"/>
      <protection locked="0"/>
    </xf>
    <xf numFmtId="0" fontId="6" fillId="5" borderId="0" xfId="0" applyFont="1" applyFill="1" applyAlignment="1">
      <alignment vertical="center" indent="1"/>
    </xf>
    <xf numFmtId="0" fontId="6" fillId="5" borderId="0" xfId="0" applyFont="1" applyFill="1" applyAlignment="1">
      <alignment horizontal="left" vertical="center" wrapText="1" indent="1"/>
    </xf>
    <xf numFmtId="0" fontId="6" fillId="5" borderId="0" xfId="0" applyFont="1" applyFill="1" applyAlignment="1">
      <alignment horizontal="right" vertical="center" wrapText="1"/>
    </xf>
    <xf numFmtId="0" fontId="1" fillId="3" borderId="3" xfId="0" applyFont="1" applyFill="1" applyBorder="1" applyAlignment="1" applyProtection="1">
      <alignment horizontal="left" vertical="center" indent="1"/>
      <protection locked="0"/>
    </xf>
    <xf numFmtId="0" fontId="1" fillId="3" borderId="3" xfId="0" applyFont="1" applyFill="1" applyBorder="1" applyAlignment="1" applyProtection="1">
      <alignment horizontal="right" vertical="center"/>
      <protection locked="0"/>
    </xf>
    <xf numFmtId="4" fontId="1" fillId="4" borderId="4" xfId="0" applyNumberFormat="1" applyFont="1" applyFill="1" applyBorder="1" applyAlignment="1" applyProtection="1">
      <alignment horizontal="right" vertical="center"/>
    </xf>
    <xf numFmtId="165" fontId="1" fillId="4" borderId="4" xfId="0" applyNumberFormat="1" applyFont="1" applyFill="1" applyBorder="1" applyAlignment="1" applyProtection="1">
      <alignment horizontal="right" vertical="center"/>
    </xf>
    <xf numFmtId="4" fontId="1" fillId="6" borderId="4" xfId="0" applyNumberFormat="1" applyFont="1" applyFill="1" applyBorder="1" applyAlignment="1" applyProtection="1">
      <alignment horizontal="right" vertical="center"/>
    </xf>
    <xf numFmtId="165" fontId="1" fillId="6" borderId="4" xfId="0" applyNumberFormat="1" applyFont="1" applyFill="1" applyBorder="1" applyAlignment="1" applyProtection="1">
      <alignment horizontal="right" vertical="center"/>
    </xf>
    <xf numFmtId="0" fontId="1" fillId="5" borderId="0" xfId="0" applyFont="1" applyFill="1"/>
    <xf numFmtId="0" fontId="1" fillId="0" borderId="4" xfId="0" applyFont="1" applyBorder="1" applyAlignment="1">
      <alignment vertical="center"/>
    </xf>
    <xf numFmtId="0" fontId="1" fillId="4" borderId="4" xfId="0" applyFont="1" applyFill="1" applyBorder="1" applyProtection="1"/>
    <xf numFmtId="0" fontId="3" fillId="0" borderId="0" xfId="0" applyFont="1" applyAlignment="1">
      <alignment vertical="center"/>
    </xf>
    <xf numFmtId="0" fontId="7" fillId="2" borderId="5" xfId="0" applyFont="1" applyFill="1" applyBorder="1" applyAlignment="1">
      <alignment vertical="center"/>
    </xf>
    <xf numFmtId="0" fontId="7" fillId="2" borderId="5" xfId="0" applyFont="1" applyFill="1" applyBorder="1"/>
    <xf numFmtId="165" fontId="7" fillId="2" borderId="5" xfId="0" applyNumberFormat="1" applyFont="1" applyFill="1" applyBorder="1" applyAlignment="1" applyProtection="1">
      <alignment horizontal="right" vertical="center"/>
    </xf>
    <xf numFmtId="0" fontId="8" fillId="0" borderId="4" xfId="0" applyFont="1" applyBorder="1" applyAlignment="1">
      <alignment vertical="center"/>
    </xf>
    <xf numFmtId="0" fontId="3" fillId="0" borderId="4" xfId="0" applyFont="1" applyBorder="1" applyAlignment="1">
      <alignment vertical="center"/>
    </xf>
    <xf numFmtId="4" fontId="8" fillId="4" borderId="4" xfId="0" applyNumberFormat="1" applyFont="1" applyFill="1" applyBorder="1" applyAlignment="1" applyProtection="1">
      <alignment horizontal="right" vertical="center"/>
    </xf>
    <xf numFmtId="0" fontId="5" fillId="0" borderId="0" xfId="0" applyFont="1" applyAlignment="1" applyProtection="1">
      <alignment vertical="bottom"/>
    </xf>
    <xf numFmtId="10" fontId="1" fillId="3" borderId="1" xfId="0" applyNumberFormat="1" applyFont="1" applyFill="1" applyBorder="1" applyAlignment="1" applyProtection="1">
      <alignment horizontal="right" vertical="center"/>
      <protection locked="0"/>
    </xf>
    <xf numFmtId="0" fontId="1" fillId="3" borderId="1" xfId="0" applyFont="1" applyFill="1" applyBorder="1" applyAlignment="1" applyProtection="1">
      <alignment horizontal="right" vertical="center"/>
      <protection locked="0"/>
    </xf>
    <xf numFmtId="166" fontId="1" fillId="4" borderId="4" xfId="0" applyNumberFormat="1" applyFont="1" applyFill="1" applyBorder="1" applyAlignment="1" applyProtection="1">
      <alignment horizontal="right" vertical="center"/>
    </xf>
    <xf numFmtId="167" fontId="1" fillId="3" borderId="3" xfId="0" applyNumberFormat="1" applyFont="1" applyFill="1" applyBorder="1" applyAlignment="1" applyProtection="1">
      <alignment horizontal="right" vertical="center"/>
      <protection locked="0"/>
    </xf>
    <xf numFmtId="167" fontId="1" fillId="4" borderId="4" xfId="0" applyNumberFormat="1" applyFont="1" applyFill="1" applyBorder="1" applyAlignment="1" applyProtection="1">
      <alignment horizontal="right" vertical="center"/>
    </xf>
    <xf numFmtId="0" fontId="5" fillId="0" borderId="4" xfId="0" applyFont="1" applyBorder="1" applyAlignment="1">
      <alignment vertical="center" wrapText="1"/>
    </xf>
    <xf numFmtId="166" fontId="1" fillId="6" borderId="4" xfId="0" applyNumberFormat="1" applyFont="1" applyFill="1" applyBorder="1" applyAlignment="1" applyProtection="1">
      <alignment horizontal="right" vertical="center"/>
    </xf>
    <xf numFmtId="0" fontId="1" fillId="6" borderId="4" xfId="0" applyFont="1" applyFill="1" applyBorder="1" applyProtection="1"/>
    <xf numFmtId="167" fontId="1" fillId="6" borderId="4" xfId="0" applyNumberFormat="1" applyFont="1" applyFill="1" applyBorder="1" applyAlignment="1" applyProtection="1">
      <alignment horizontal="right" vertical="center"/>
    </xf>
    <xf numFmtId="3" fontId="1" fillId="4" borderId="4" xfId="0" applyNumberFormat="1" applyFont="1" applyFill="1" applyBorder="1" applyAlignment="1" applyProtection="1">
      <alignment horizontal="right" vertical="center"/>
    </xf>
    <xf numFmtId="3" fontId="1" fillId="3" borderId="3" xfId="0" applyNumberFormat="1" applyFont="1" applyFill="1" applyBorder="1" applyAlignment="1" applyProtection="1">
      <alignment horizontal="right" vertical="center"/>
      <protection locked="0"/>
    </xf>
    <xf numFmtId="167" fontId="7" fillId="2" borderId="5" xfId="0" applyNumberFormat="1" applyFont="1" applyFill="1" applyBorder="1" applyAlignment="1" applyProtection="1">
      <alignment horizontal="right" vertical="center"/>
    </xf>
    <xf numFmtId="0" fontId="1" fillId="0" borderId="4" xfId="0" applyFont="1" applyBorder="1"/>
    <xf numFmtId="167" fontId="1" fillId="3" borderId="1" xfId="0" applyNumberFormat="1" applyFont="1" applyFill="1" applyBorder="1" applyAlignment="1" applyProtection="1">
      <alignment horizontal="right" vertical="center"/>
      <protection locked="0"/>
    </xf>
    <xf numFmtId="167" fontId="8" fillId="4" borderId="4" xfId="0" applyNumberFormat="1" applyFont="1" applyFill="1" applyBorder="1" applyAlignment="1" applyProtection="1">
      <alignment horizontal="right" vertical="center"/>
    </xf>
    <xf numFmtId="0" fontId="3" fillId="0" borderId="0" xfId="0" applyFont="1" applyAlignment="1">
      <alignment vertical="center" wrapText="1"/>
    </xf>
    <xf numFmtId="10" fontId="1" fillId="4" borderId="4" xfId="0" applyNumberFormat="1" applyFont="1" applyFill="1" applyBorder="1" applyAlignment="1" applyProtection="1">
      <alignment horizontal="right" vertical="center"/>
    </xf>
    <xf numFmtId="0" fontId="9" fillId="0" borderId="0" xfId="0" applyFont="1" applyAlignment="1" applyProtection="1">
      <alignment vertical="bottom"/>
    </xf>
    <xf numFmtId="0" fontId="10" fillId="3" borderId="1" xfId="0" applyFont="1" applyFill="1" applyBorder="1" applyAlignment="1" applyProtection="1">
      <alignment horizontal="left" vertical="center" indent="1"/>
      <protection locked="0"/>
    </xf>
    <xf numFmtId="0" fontId="2" fillId="0" borderId="0" xfId="0" applyFont="1" applyAlignment="1">
      <alignment horizontal="right" vertical="center"/>
    </xf>
    <xf numFmtId="0" fontId="4" fillId="0" borderId="0" xfId="0" applyFont="1" applyAlignment="1">
      <alignment horizontal="right" vertical="center"/>
    </xf>
    <xf numFmtId="0" fontId="1" fillId="0" borderId="0" xfId="0" applyFont="1" applyAlignment="1">
      <alignment vertical="center"/>
    </xf>
    <xf numFmtId="0" fontId="4" fillId="0" borderId="0" xfId="0" applyFont="1" applyAlignment="1">
      <alignment vertical="center" wrapText="1"/>
    </xf>
    <xf numFmtId="0" fontId="10"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11"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concrete-estimate-template/?utm_source=template&amp;utm_medium=xlsx&amp;utm_campaign=concrete-estimate-template&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concrete-estimate-template/?utm_source=template&amp;utm_medium=xlsx&amp;utm_campaign=concrete-estimate-template&amp;utm_content=header" TargetMode="External"/><Relationship Id="rId3"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concrete-estimate-template/?utm_source=template&amp;utm_medium=xlsx&amp;utm_campaign=concrete-estimate-template&amp;utm_content=header" TargetMode="External"/><Relationship Id="rId3"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concrete-estimate-template/?utm_source=template&amp;utm_medium=xlsx&amp;utm_campaign=concrete-estimate-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39</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24</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50</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37</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concrete-estimate-template/?utm_source=template&amp;utm_medium=xlsx&amp;utm_campaign=concrete-estimate-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concrete-estimate-template/?utm_source=template&amp;utm_medium=xlsx&amp;utm_campaign=concrete-estimate-template&amp;utm_content=foote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framingandfigures.com/templates/concrete-estimate-template/?utm_source=template&amp;utm_medium=xlsx&amp;utm_campaign=concrete-estimate-template&amp;utm_content=foote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framingandfigures.com/templates/concrete-estimate-template/?utm_source=template&amp;utm_medium=xlsx&amp;utm_campaign=concrete-estimate-template&amp;utm_content=foote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framingandfigures.com/templates/concrete-estimate-template/?utm_source=template&amp;utm_medium=xlsx&amp;utm_campaign=concrete-estimate-template&amp;utm_content=about" TargetMode="External"/><Relationship Id="rId2" Type="http://schemas.openxmlformats.org/officeDocument/2006/relationships/hyperlink" Target="https://framingandfigures.com/tools/bid-price-calculator/?utm_source=template&amp;utm_medium=xlsx&amp;utm_campaign=concrete-estimate-template&amp;utm_content=about" TargetMode="External"/><Relationship Id="rId3" Type="http://schemas.openxmlformats.org/officeDocument/2006/relationships/hyperlink" Target="https://framingandfigures.com/guides/how-to-build-a-construction-estimate/?utm_source=template&amp;utm_medium=xlsx&amp;utm_campaign=concrete-estimate-template&amp;utm_content=about" TargetMode="External"/><Relationship Id="rId4" Type="http://schemas.openxmlformats.org/officeDocument/2006/relationships/hyperlink" Target="https://framingandfigures.com/templates/?utm_source=template&amp;utm_medium=xlsx&amp;utm_campaign=concrete-estimate-template&amp;utm_content=about" TargetMode="External"/><Relationship Id="rId5" Type="http://schemas.openxmlformats.org/officeDocument/2006/relationships/hyperlink" Target="https://framingandfigures.com/templates/construction-estimate-template/?utm_source=template&amp;utm_medium=xlsx&amp;utm_campaign=concrete-estimate-template&amp;utm_content=about" TargetMode="External"/><Relationship Id="rId6" Type="http://schemas.openxmlformats.org/officeDocument/2006/relationships/hyperlink" Target="https://framingandfigures.com/templates/markup-margin-table/?utm_source=template&amp;utm_medium=xlsx&amp;utm_campaign=concrete-estimate-template&amp;utm_content=about" TargetMode="External"/><Relationship Id="rId7" Type="http://schemas.openxmlformats.org/officeDocument/2006/relationships/hyperlink" Target="https://framingandfigures.com/templates/fence-estimate-template/?utm_source=template&amp;utm_medium=xlsx&amp;utm_campaign=concrete-estimate-template&amp;utm_content=about" TargetMode="External"/><Relationship Id="rId8" Type="http://schemas.openxmlformats.org/officeDocument/2006/relationships/hyperlink" Target="https://framingandfigures.com/templates/landscaping-estimate-template/?utm_source=template&amp;utm_medium=xlsx&amp;utm_campaign=concrete-estimate-template&amp;utm_content=about" TargetMode="External"/><Relationship Id="rId9" Type="http://schemas.openxmlformats.org/officeDocument/2006/relationships/hyperlink" Target="https://framingandfigures.com/templates/contractor-invoice-template/?utm_source=template&amp;utm_medium=xlsx&amp;utm_campaign=concrete-estimate-template&amp;utm_content=about" TargetMode="External"/><Relationship Id="rId10"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0"/>
  <sheetViews>
    <sheetView workbookViewId="0" showGridLines="0"/>
  </sheetViews>
  <sheetFormatPr defaultRowHeight="15" outlineLevelRow="0" outlineLevelCol="0" x14ac:dyDescent="55"/>
  <cols>
    <col min="1" max="1" width="3" style="1" customWidth="1"/>
    <col min="2" max="2" width="26" style="1" customWidth="1"/>
    <col min="3" max="3" width="12" style="1" customWidth="1"/>
    <col min="4" max="4" width="10" style="1" customWidth="1"/>
    <col min="5" max="6" width="12" style="1" customWidth="1"/>
    <col min="7" max="7" width="8" style="1" customWidth="1"/>
    <col min="8" max="9" width="11" style="1" customWidth="1"/>
    <col min="10" max="10" width="3" style="1" customWidth="1"/>
  </cols>
  <sheetData>
    <row r="1" ht="15" customHeight="1" x14ac:dyDescent="0.25"/>
    <row r="2" ht="22" customHeight="1" spans="4:9" x14ac:dyDescent="0.25">
      <c r="D2" s="2" t="s">
        <v>0</v>
      </c>
      <c r="E2" s="2"/>
      <c r="F2" s="2"/>
      <c r="G2" s="2"/>
      <c r="H2" s="2"/>
      <c r="I2" s="2"/>
    </row>
    <row r="3" ht="22" customHeight="1" spans="4:9" x14ac:dyDescent="0.25">
      <c r="D3" s="3" t="s">
        <v>1</v>
      </c>
      <c r="E3" s="3"/>
      <c r="F3" s="3"/>
      <c r="G3" s="3"/>
      <c r="H3" s="3"/>
      <c r="I3" s="3"/>
    </row>
    <row r="4" ht="15" customHeight="1" x14ac:dyDescent="0.25"/>
    <row r="5" ht="4" customHeight="1" spans="2:9" x14ac:dyDescent="0.25">
      <c r="B5" s="4"/>
      <c r="C5" s="4"/>
      <c r="D5" s="4"/>
      <c r="E5" s="4"/>
      <c r="F5" s="4"/>
      <c r="G5" s="4"/>
      <c r="H5" s="4"/>
      <c r="I5" s="4"/>
    </row>
    <row r="6" ht="15" customHeight="1" x14ac:dyDescent="0.25"/>
    <row r="7" ht="17" customHeight="1" spans="2:7" x14ac:dyDescent="0.25">
      <c r="B7" s="5" t="s">
        <v>2</v>
      </c>
      <c r="C7" s="6"/>
      <c r="D7" s="6"/>
      <c r="F7" s="7"/>
      <c r="G7" s="8" t="s">
        <v>3</v>
      </c>
    </row>
    <row r="8" ht="17" customHeight="1" spans="2:7" x14ac:dyDescent="0.25">
      <c r="B8" s="5" t="s">
        <v>4</v>
      </c>
      <c r="C8" s="6"/>
      <c r="D8" s="6"/>
      <c r="F8" s="9"/>
      <c r="G8" s="8" t="s">
        <v>5</v>
      </c>
    </row>
    <row r="9" ht="17" customHeight="1" spans="2:4" x14ac:dyDescent="0.25">
      <c r="B9" s="5" t="s">
        <v>6</v>
      </c>
      <c r="C9" s="10"/>
      <c r="D9" s="10"/>
    </row>
    <row r="10" ht="17" customHeight="1" spans="2:4" x14ac:dyDescent="0.25">
      <c r="B10" s="5" t="s">
        <v>7</v>
      </c>
      <c r="C10" s="11"/>
      <c r="D10" s="11"/>
    </row>
    <row r="11" ht="17" customHeight="1" spans="2:4" x14ac:dyDescent="0.25">
      <c r="B11" s="5" t="s">
        <v>8</v>
      </c>
      <c r="C11" s="6"/>
      <c r="D11" s="6"/>
    </row>
    <row r="12" ht="15" customHeight="1" x14ac:dyDescent="0.25"/>
    <row r="13" ht="15" customHeight="1" spans="2:9" x14ac:dyDescent="0.25">
      <c r="B13" s="12" t="s">
        <v>9</v>
      </c>
      <c r="C13" s="12"/>
      <c r="D13" s="12"/>
      <c r="E13" s="12"/>
      <c r="F13" s="12"/>
      <c r="G13" s="12"/>
      <c r="H13" s="12"/>
      <c r="I13" s="12"/>
    </row>
    <row r="14" ht="36" customHeight="1" spans="2:9" x14ac:dyDescent="0.25">
      <c r="B14" s="13" t="s">
        <v>10</v>
      </c>
      <c r="C14" s="13" t="s">
        <v>11</v>
      </c>
      <c r="D14" s="14" t="s">
        <v>12</v>
      </c>
      <c r="E14" s="14" t="s">
        <v>13</v>
      </c>
      <c r="F14" s="14" t="s">
        <v>14</v>
      </c>
      <c r="G14" s="14" t="s">
        <v>15</v>
      </c>
      <c r="H14" s="14" t="s">
        <v>16</v>
      </c>
      <c r="I14" s="14" t="s">
        <v>17</v>
      </c>
    </row>
    <row r="15" ht="18" customHeight="1" spans="2:9" x14ac:dyDescent="0.25">
      <c r="B15" s="15" t="s">
        <v>18</v>
      </c>
      <c r="C15" s="15" t="s">
        <v>19</v>
      </c>
      <c r="D15" s="16">
        <v>30</v>
      </c>
      <c r="E15" s="16">
        <v>27</v>
      </c>
      <c r="F15" s="16">
        <v>4</v>
      </c>
      <c r="G15" s="16">
        <v>1</v>
      </c>
      <c r="H15" s="17">
        <f>IF(AND(B15="",D15="",E15="",F15="",G15=""),"",ROUND(D15*E15*G15,2))</f>
        <v>810</v>
      </c>
      <c r="I15" s="18">
        <f>IF(AND(B15="",D15="",E15="",F15="",G15=""),"",ROUND(D15*E15*F15/12*G15/27,4))</f>
        <v>10</v>
      </c>
    </row>
    <row r="16" ht="18" customHeight="1" spans="2:9" x14ac:dyDescent="0.25">
      <c r="B16" s="15" t="s">
        <v>20</v>
      </c>
      <c r="C16" s="15" t="s">
        <v>21</v>
      </c>
      <c r="D16" s="16">
        <v>114</v>
      </c>
      <c r="E16" s="16">
        <v>1</v>
      </c>
      <c r="F16" s="16">
        <v>12</v>
      </c>
      <c r="G16" s="16">
        <v>1</v>
      </c>
      <c r="H16" s="19">
        <f>IF(AND(B16="",D16="",E16="",F16="",G16=""),"",ROUND(D16*E16*G16,2))</f>
        <v>114</v>
      </c>
      <c r="I16" s="20">
        <f>IF(AND(B16="",D16="",E16="",F16="",G16=""),"",ROUND(D16*E16*F16/12*G16/27,4))</f>
        <v>4.2222</v>
      </c>
    </row>
    <row r="17" ht="18" customHeight="1" spans="2:9" x14ac:dyDescent="0.25">
      <c r="B17" s="15"/>
      <c r="C17" s="15"/>
      <c r="D17" s="16"/>
      <c r="E17" s="16"/>
      <c r="F17" s="16"/>
      <c r="G17" s="16"/>
      <c r="H17" s="17" t="str">
        <f>IF(AND(B17="",D17="",E17="",F17="",G17=""),"",ROUND(D17*E17*G17,2))</f>
        <v/>
      </c>
      <c r="I17" s="18" t="str">
        <f>IF(AND(B17="",D17="",E17="",F17="",G17=""),"",ROUND(D17*E17*F17/12*G17/27,4))</f>
        <v/>
      </c>
    </row>
    <row r="18" ht="18" customHeight="1" spans="2:9" x14ac:dyDescent="0.25">
      <c r="B18" s="15"/>
      <c r="C18" s="15"/>
      <c r="D18" s="16"/>
      <c r="E18" s="16"/>
      <c r="F18" s="16"/>
      <c r="G18" s="16"/>
      <c r="H18" s="19" t="str">
        <f>IF(AND(B18="",D18="",E18="",F18="",G18=""),"",ROUND(D18*E18*G18,2))</f>
        <v/>
      </c>
      <c r="I18" s="20" t="str">
        <f>IF(AND(B18="",D18="",E18="",F18="",G18=""),"",ROUND(D18*E18*F18/12*G18/27,4))</f>
        <v/>
      </c>
    </row>
    <row r="19" ht="18" customHeight="1" spans="2:9" x14ac:dyDescent="0.25">
      <c r="B19" s="15"/>
      <c r="C19" s="15"/>
      <c r="D19" s="16"/>
      <c r="E19" s="16"/>
      <c r="F19" s="16"/>
      <c r="G19" s="16"/>
      <c r="H19" s="17" t="str">
        <f>IF(AND(B19="",D19="",E19="",F19="",G19=""),"",ROUND(D19*E19*G19,2))</f>
        <v/>
      </c>
      <c r="I19" s="18" t="str">
        <f>IF(AND(B19="",D19="",E19="",F19="",G19=""),"",ROUND(D19*E19*F19/12*G19/27,4))</f>
        <v/>
      </c>
    </row>
    <row r="20" ht="18" customHeight="1" spans="2:9" x14ac:dyDescent="0.25">
      <c r="B20" s="15"/>
      <c r="C20" s="15"/>
      <c r="D20" s="16"/>
      <c r="E20" s="16"/>
      <c r="F20" s="16"/>
      <c r="G20" s="16"/>
      <c r="H20" s="19" t="str">
        <f>IF(AND(B20="",D20="",E20="",F20="",G20=""),"",ROUND(D20*E20*G20,2))</f>
        <v/>
      </c>
      <c r="I20" s="20" t="str">
        <f>IF(AND(B20="",D20="",E20="",F20="",G20=""),"",ROUND(D20*E20*F20/12*G20/27,4))</f>
        <v/>
      </c>
    </row>
    <row r="21" ht="18" customHeight="1" spans="2:9" x14ac:dyDescent="0.25">
      <c r="B21" s="15"/>
      <c r="C21" s="15"/>
      <c r="D21" s="16"/>
      <c r="E21" s="16"/>
      <c r="F21" s="16"/>
      <c r="G21" s="16"/>
      <c r="H21" s="17" t="str">
        <f>IF(AND(B21="",D21="",E21="",F21="",G21=""),"",ROUND(D21*E21*G21,2))</f>
        <v/>
      </c>
      <c r="I21" s="18" t="str">
        <f>IF(AND(B21="",D21="",E21="",F21="",G21=""),"",ROUND(D21*E21*F21/12*G21/27,4))</f>
        <v/>
      </c>
    </row>
    <row r="22" ht="18" customHeight="1" spans="2:9" x14ac:dyDescent="0.25">
      <c r="B22" s="15"/>
      <c r="C22" s="15"/>
      <c r="D22" s="16"/>
      <c r="E22" s="16"/>
      <c r="F22" s="16"/>
      <c r="G22" s="16"/>
      <c r="H22" s="19" t="str">
        <f>IF(AND(B22="",D22="",E22="",F22="",G22=""),"",ROUND(D22*E22*G22,2))</f>
        <v/>
      </c>
      <c r="I22" s="20" t="str">
        <f>IF(AND(B22="",D22="",E22="",F22="",G22=""),"",ROUND(D22*E22*F22/12*G22/27,4))</f>
        <v/>
      </c>
    </row>
    <row r="23" ht="18" customHeight="1" spans="2:9" x14ac:dyDescent="0.25">
      <c r="B23" s="15"/>
      <c r="C23" s="15"/>
      <c r="D23" s="16"/>
      <c r="E23" s="16"/>
      <c r="F23" s="16"/>
      <c r="G23" s="16"/>
      <c r="H23" s="17" t="str">
        <f>IF(AND(B23="",D23="",E23="",F23="",G23=""),"",ROUND(D23*E23*G23,2))</f>
        <v/>
      </c>
      <c r="I23" s="18" t="str">
        <f>IF(AND(B23="",D23="",E23="",F23="",G23=""),"",ROUND(D23*E23*F23/12*G23/27,4))</f>
        <v/>
      </c>
    </row>
    <row r="24" ht="18" customHeight="1" spans="2:9" x14ac:dyDescent="0.25">
      <c r="B24" s="15"/>
      <c r="C24" s="15"/>
      <c r="D24" s="16"/>
      <c r="E24" s="16"/>
      <c r="F24" s="16"/>
      <c r="G24" s="16"/>
      <c r="H24" s="19" t="str">
        <f>IF(AND(B24="",D24="",E24="",F24="",G24=""),"",ROUND(D24*E24*G24,2))</f>
        <v/>
      </c>
      <c r="I24" s="20" t="str">
        <f>IF(AND(B24="",D24="",E24="",F24="",G24=""),"",ROUND(D24*E24*F24/12*G24/27,4))</f>
        <v/>
      </c>
    </row>
    <row r="25" ht="18" customHeight="1" spans="2:9" x14ac:dyDescent="0.25">
      <c r="B25" s="15"/>
      <c r="C25" s="15"/>
      <c r="D25" s="16"/>
      <c r="E25" s="16"/>
      <c r="F25" s="16"/>
      <c r="G25" s="16"/>
      <c r="H25" s="17" t="str">
        <f>IF(AND(B25="",D25="",E25="",F25="",G25=""),"",ROUND(D25*E25*G25,2))</f>
        <v/>
      </c>
      <c r="I25" s="18" t="str">
        <f>IF(AND(B25="",D25="",E25="",F25="",G25=""),"",ROUND(D25*E25*F25/12*G25/27,4))</f>
        <v/>
      </c>
    </row>
    <row r="26" ht="18" customHeight="1" spans="2:9" x14ac:dyDescent="0.25">
      <c r="B26" s="15"/>
      <c r="C26" s="15"/>
      <c r="D26" s="16"/>
      <c r="E26" s="16"/>
      <c r="F26" s="16"/>
      <c r="G26" s="16"/>
      <c r="H26" s="19" t="str">
        <f>IF(AND(B26="",D26="",E26="",F26="",G26=""),"",ROUND(D26*E26*G26,2))</f>
        <v/>
      </c>
      <c r="I26" s="20" t="str">
        <f>IF(AND(B26="",D26="",E26="",F26="",G26=""),"",ROUND(D26*E26*F26/12*G26/27,4))</f>
        <v/>
      </c>
    </row>
    <row r="27" ht="15" customHeight="1" spans="2:9" x14ac:dyDescent="0.25">
      <c r="B27" s="8" t="s">
        <v>22</v>
      </c>
      <c r="C27" s="8"/>
      <c r="D27" s="8"/>
      <c r="E27" s="8"/>
      <c r="F27" s="8"/>
      <c r="G27" s="8"/>
      <c r="H27" s="8"/>
      <c r="I27" s="8"/>
    </row>
    <row r="28" ht="15" customHeight="1" x14ac:dyDescent="0.25"/>
    <row r="29" ht="15" customHeight="1" spans="2:9" x14ac:dyDescent="0.25">
      <c r="B29" s="12" t="s">
        <v>23</v>
      </c>
      <c r="C29" s="12"/>
      <c r="D29" s="12"/>
      <c r="E29" s="12"/>
      <c r="F29" s="12"/>
      <c r="G29" s="12"/>
      <c r="H29" s="12"/>
      <c r="I29" s="12"/>
    </row>
    <row r="30" ht="26" customHeight="1" spans="2:9" x14ac:dyDescent="0.25">
      <c r="B30" s="13" t="s">
        <v>11</v>
      </c>
      <c r="C30" s="21"/>
      <c r="D30" s="21"/>
      <c r="E30" s="21"/>
      <c r="F30" s="21"/>
      <c r="G30" s="21"/>
      <c r="H30" s="14" t="s">
        <v>16</v>
      </c>
      <c r="I30" s="14" t="s">
        <v>17</v>
      </c>
    </row>
    <row r="31" ht="18" customHeight="1" spans="2:9" x14ac:dyDescent="0.25">
      <c r="B31" s="22" t="s">
        <v>19</v>
      </c>
      <c r="C31" s="23"/>
      <c r="D31" s="23"/>
      <c r="E31" s="23"/>
      <c r="F31" s="23"/>
      <c r="G31" s="23"/>
      <c r="H31" s="17">
        <f>ROUND(SUMIF($C$15:$C$26,B31,$H$15:$H$26),2)</f>
        <v>810</v>
      </c>
      <c r="I31" s="18">
        <f>ROUND(SUMIF($C$15:$C$26,B31,$I$15:$I$26),4)</f>
        <v>10</v>
      </c>
    </row>
    <row r="32" ht="18" customHeight="1" spans="2:9" x14ac:dyDescent="0.25">
      <c r="B32" s="22" t="s">
        <v>21</v>
      </c>
      <c r="C32" s="23"/>
      <c r="D32" s="23"/>
      <c r="E32" s="23"/>
      <c r="F32" s="23"/>
      <c r="G32" s="23"/>
      <c r="H32" s="17">
        <f>ROUND(SUMIF($C$15:$C$26,B32,$H$15:$H$26),2)</f>
        <v>114</v>
      </c>
      <c r="I32" s="18">
        <f>ROUND(SUMIF($C$15:$C$26,B32,$I$15:$I$26),4)</f>
        <v>4.2222</v>
      </c>
    </row>
    <row r="33" ht="18" customHeight="1" spans="2:9" x14ac:dyDescent="0.25">
      <c r="B33" s="22" t="s">
        <v>24</v>
      </c>
      <c r="C33" s="23"/>
      <c r="D33" s="23"/>
      <c r="E33" s="23"/>
      <c r="F33" s="23"/>
      <c r="G33" s="23"/>
      <c r="H33" s="17">
        <f>ROUND(SUMIF($C$15:$C$26,B33,$H$15:$H$26),2)</f>
        <v>0</v>
      </c>
      <c r="I33" s="18">
        <f>ROUND(SUMIF($C$15:$C$26,B33,$I$15:$I$26),4)</f>
        <v>0</v>
      </c>
    </row>
    <row r="34" ht="18" customHeight="1" spans="2:9" x14ac:dyDescent="0.25">
      <c r="B34" s="22" t="s">
        <v>25</v>
      </c>
      <c r="C34" s="23"/>
      <c r="D34" s="23"/>
      <c r="E34" s="23"/>
      <c r="F34" s="23"/>
      <c r="G34" s="23"/>
      <c r="H34" s="17">
        <f>ROUND(SUMIF($C$15:$C$26,B34,$H$15:$H$26),2)</f>
        <v>0</v>
      </c>
      <c r="I34" s="18">
        <f>ROUND(SUMIF($C$15:$C$26,B34,$I$15:$I$26),4)</f>
        <v>0</v>
      </c>
    </row>
    <row r="35" ht="18" customHeight="1" spans="2:9" x14ac:dyDescent="0.25">
      <c r="B35" s="24" t="s">
        <v>26</v>
      </c>
      <c r="H35" s="17">
        <f>ROUND(SUM($H$15:$H$26)-SUM(H31:H34),2)</f>
        <v>0</v>
      </c>
      <c r="I35" s="18">
        <f>ROUND(I36-SUM(I31:I34),4)</f>
        <v>0</v>
      </c>
    </row>
    <row r="36" ht="18" customHeight="1" spans="2:9" x14ac:dyDescent="0.25">
      <c r="B36" s="25" t="s">
        <v>27</v>
      </c>
      <c r="C36" s="26"/>
      <c r="D36" s="26"/>
      <c r="E36" s="26"/>
      <c r="F36" s="26"/>
      <c r="G36" s="26"/>
      <c r="H36" s="26"/>
      <c r="I36" s="27">
        <f>ROUND(SUM($I$15:$I$26),4)</f>
        <v>14.2222</v>
      </c>
    </row>
    <row r="37" ht="18" customHeight="1" spans="2:8" x14ac:dyDescent="0.25">
      <c r="B37" s="28" t="s">
        <v>28</v>
      </c>
      <c r="C37" s="29" t="s">
        <v>29</v>
      </c>
      <c r="D37" s="29"/>
      <c r="E37" s="29"/>
      <c r="F37" s="29"/>
      <c r="G37" s="29"/>
      <c r="H37" s="30">
        <f>H31</f>
        <v>810</v>
      </c>
    </row>
    <row r="38" ht="15" customHeight="1" x14ac:dyDescent="0.25"/>
    <row r="39" ht="15" customHeight="1" x14ac:dyDescent="0.25"/>
    <row r="40" ht="32" customHeight="1" spans="2:2" x14ac:dyDescent="0.25">
      <c r="B40" s="31" t="s">
        <v>30</v>
      </c>
    </row>
  </sheetData>
  <sheetProtection sheet="1" formatColumns="0" formatRows="0"/>
  <mergeCells count="11">
    <mergeCell ref="D2:I2"/>
    <mergeCell ref="D3:I3"/>
    <mergeCell ref="C7:D7"/>
    <mergeCell ref="C8:D8"/>
    <mergeCell ref="C9:D9"/>
    <mergeCell ref="C10:D10"/>
    <mergeCell ref="C11:D11"/>
    <mergeCell ref="B13:I13"/>
    <mergeCell ref="B27:I27"/>
    <mergeCell ref="B29:I29"/>
    <mergeCell ref="C37:G37"/>
  </mergeCells>
  <dataValidations count="4">
    <dataValidation type="list" allowBlank="1" showErrorMessage="1" errorTitle="Type" error="Choose Slab, Footing, Wall or Other." sqref="C15:C26">
      <formula1>"Slab,Footing,Wall,Other"</formula1>
    </dataValidation>
    <dataValidation type="decimal" operator="greaterThanOrEqual" allowBlank="1" showInputMessage="1" prompt="Enter a number." showErrorMessage="1" error="Enter a number, 0 or more." sqref="D15:E26">
      <formula1>0</formula1>
    </dataValidation>
    <dataValidation type="decimal" allowBlank="1" showInputMessage="1" prompt="Thickness in inches: type 4 for 4 in." showErrorMessage="1" error="Enter the thickness in inches, 0 to 48." sqref="F15:F26">
      <formula1>0</formula1>
      <formula2>48</formula2>
    </dataValidation>
    <dataValidation type="whole" operator="greaterThanOrEqual" allowBlank="1" showInputMessage="1" prompt="Enter a whole number." showErrorMessage="1" error="Enter a whole number, 0 or more." sqref="G15:G26">
      <formula1>0</formula1>
    </dataValidation>
  </dataValidations>
  <hyperlinks>
    <hyperlink ref="B40"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5"/>
  <sheetViews>
    <sheetView workbookViewId="0" showGridLines="0"/>
  </sheetViews>
  <sheetFormatPr defaultRowHeight="15" outlineLevelRow="0" outlineLevelCol="0" x14ac:dyDescent="55"/>
  <cols>
    <col min="1" max="1" width="3" style="1" customWidth="1"/>
    <col min="2" max="2" width="22" style="1" customWidth="1"/>
    <col min="3" max="3" width="10" style="1" customWidth="1"/>
    <col min="4" max="4" width="9" style="1" customWidth="1"/>
    <col min="5" max="5" width="10" style="1" customWidth="1"/>
    <col min="6" max="6" width="11" style="1" customWidth="1"/>
    <col min="7" max="7" width="12" style="1" customWidth="1"/>
    <col min="8" max="8" width="34" style="1" customWidth="1"/>
    <col min="9" max="9" width="3" style="1" customWidth="1"/>
  </cols>
  <sheetData>
    <row r="1" ht="15" customHeight="1" x14ac:dyDescent="0.25"/>
    <row r="2" ht="22" customHeight="1" spans="5:8" x14ac:dyDescent="0.25">
      <c r="E2" s="2" t="s">
        <v>31</v>
      </c>
      <c r="F2" s="2"/>
      <c r="G2" s="2"/>
      <c r="H2" s="2"/>
    </row>
    <row r="3" ht="22" customHeight="1" spans="5:8" x14ac:dyDescent="0.25">
      <c r="E3" s="3" t="s">
        <v>32</v>
      </c>
      <c r="F3" s="3"/>
      <c r="G3" s="3"/>
      <c r="H3" s="3"/>
    </row>
    <row r="4" ht="15" customHeight="1" x14ac:dyDescent="0.25"/>
    <row r="5" ht="4" customHeight="1" spans="2:8" x14ac:dyDescent="0.25">
      <c r="B5" s="4"/>
      <c r="C5" s="4"/>
      <c r="D5" s="4"/>
      <c r="E5" s="4"/>
      <c r="F5" s="4"/>
      <c r="G5" s="4"/>
      <c r="H5" s="4"/>
    </row>
    <row r="6" ht="15" customHeight="1" x14ac:dyDescent="0.25"/>
    <row r="7" ht="15" customHeight="1" spans="7:8" x14ac:dyDescent="0.25">
      <c r="G7" s="7"/>
      <c r="H7" s="8" t="s">
        <v>3</v>
      </c>
    </row>
    <row r="8" ht="15" customHeight="1" spans="7:8" x14ac:dyDescent="0.25">
      <c r="G8" s="9"/>
      <c r="H8" s="8" t="s">
        <v>5</v>
      </c>
    </row>
    <row r="9" ht="15" customHeight="1" x14ac:dyDescent="0.25"/>
    <row r="10" ht="18" customHeight="1" spans="2:8" x14ac:dyDescent="0.25">
      <c r="B10" s="22" t="s">
        <v>33</v>
      </c>
      <c r="C10" s="32">
        <v>0.05</v>
      </c>
      <c r="D10" s="24" t="s">
        <v>34</v>
      </c>
      <c r="E10" s="24"/>
      <c r="F10" s="24"/>
      <c r="G10" s="24"/>
      <c r="H10" s="24"/>
    </row>
    <row r="11" ht="18" customHeight="1" spans="2:8" x14ac:dyDescent="0.25">
      <c r="B11" s="22" t="s">
        <v>35</v>
      </c>
      <c r="C11" s="33">
        <v>4</v>
      </c>
      <c r="D11" s="24" t="s">
        <v>36</v>
      </c>
      <c r="E11" s="24"/>
      <c r="F11" s="24"/>
      <c r="G11" s="24"/>
      <c r="H11" s="24"/>
    </row>
    <row r="12" ht="15" customHeight="1" x14ac:dyDescent="0.25"/>
    <row r="13" ht="15" customHeight="1" spans="2:8" x14ac:dyDescent="0.25">
      <c r="B13" s="12" t="s">
        <v>37</v>
      </c>
      <c r="C13" s="12"/>
      <c r="D13" s="12"/>
      <c r="E13" s="12"/>
      <c r="F13" s="12"/>
      <c r="G13" s="12"/>
      <c r="H13" s="12"/>
    </row>
    <row r="14" ht="26" customHeight="1" spans="2:8" x14ac:dyDescent="0.25">
      <c r="B14" s="13" t="s">
        <v>38</v>
      </c>
      <c r="C14" s="14" t="s">
        <v>39</v>
      </c>
      <c r="D14" s="13" t="s">
        <v>40</v>
      </c>
      <c r="E14" s="14" t="s">
        <v>41</v>
      </c>
      <c r="F14" s="14" t="s">
        <v>42</v>
      </c>
      <c r="G14" s="14" t="s">
        <v>43</v>
      </c>
      <c r="H14" s="13" t="s">
        <v>44</v>
      </c>
    </row>
    <row r="15" ht="24.8" customHeight="1" spans="2:8" x14ac:dyDescent="0.25">
      <c r="B15" s="22" t="s">
        <v>45</v>
      </c>
      <c r="C15" s="34">
        <f>ROUNDUP(Pours!$I$36*(1+$C$10),1)</f>
        <v>15</v>
      </c>
      <c r="D15" s="22" t="s">
        <v>46</v>
      </c>
      <c r="E15" s="23"/>
      <c r="F15" s="35">
        <v>165</v>
      </c>
      <c r="G15" s="36">
        <f>ROUND(C15*F15,2)</f>
        <v>2475</v>
      </c>
      <c r="H15" s="37" t="s">
        <v>47</v>
      </c>
    </row>
    <row r="16" ht="35.2" customHeight="1" spans="2:8" x14ac:dyDescent="0.25">
      <c r="B16" s="22" t="s">
        <v>48</v>
      </c>
      <c r="C16" s="38">
        <f>ROUNDUP(Pours!$H$37*$C$11/12/27*(1+$C$10),1)</f>
        <v>10.5</v>
      </c>
      <c r="D16" s="22" t="s">
        <v>46</v>
      </c>
      <c r="E16" s="39"/>
      <c r="F16" s="35">
        <v>38</v>
      </c>
      <c r="G16" s="40">
        <f>ROUND(C16*F16,2)</f>
        <v>399</v>
      </c>
      <c r="H16" s="37" t="s">
        <v>49</v>
      </c>
    </row>
    <row r="17" ht="35.2" customHeight="1" spans="2:8" x14ac:dyDescent="0.25">
      <c r="B17" s="22" t="s">
        <v>50</v>
      </c>
      <c r="C17" s="41">
        <f>IF(E17&gt;0,ROUNDUP(Pours!$H$37/E17,0),0)</f>
        <v>1</v>
      </c>
      <c r="D17" s="22" t="s">
        <v>51</v>
      </c>
      <c r="E17" s="42">
        <v>1000</v>
      </c>
      <c r="F17" s="35">
        <v>95</v>
      </c>
      <c r="G17" s="36">
        <f>ROUND(C17*F17,2)</f>
        <v>95</v>
      </c>
      <c r="H17" s="37" t="s">
        <v>52</v>
      </c>
    </row>
    <row r="18" ht="35.2" customHeight="1" spans="2:8" x14ac:dyDescent="0.25">
      <c r="B18" s="22" t="s">
        <v>53</v>
      </c>
      <c r="C18" s="16">
        <v>40</v>
      </c>
      <c r="D18" s="15" t="s">
        <v>54</v>
      </c>
      <c r="E18" s="39"/>
      <c r="F18" s="35">
        <v>11.5</v>
      </c>
      <c r="G18" s="40">
        <f>ROUND(C18*F18,2)</f>
        <v>460</v>
      </c>
      <c r="H18" s="37" t="s">
        <v>55</v>
      </c>
    </row>
    <row r="19" ht="24.8" customHeight="1" spans="2:8" x14ac:dyDescent="0.25">
      <c r="B19" s="22" t="s">
        <v>56</v>
      </c>
      <c r="C19" s="16">
        <v>114</v>
      </c>
      <c r="D19" s="22" t="s">
        <v>57</v>
      </c>
      <c r="E19" s="23"/>
      <c r="F19" s="35">
        <v>1.2</v>
      </c>
      <c r="G19" s="36">
        <f>ROUND(C19*F19,2)</f>
        <v>136.8</v>
      </c>
      <c r="H19" s="37" t="s">
        <v>58</v>
      </c>
    </row>
    <row r="20" ht="24.8" customHeight="1" spans="2:8" x14ac:dyDescent="0.25">
      <c r="B20" s="22" t="s">
        <v>59</v>
      </c>
      <c r="C20" s="39"/>
      <c r="D20" s="22" t="s">
        <v>60</v>
      </c>
      <c r="E20" s="39"/>
      <c r="F20" s="39"/>
      <c r="G20" s="35">
        <v>85</v>
      </c>
      <c r="H20" s="37" t="s">
        <v>61</v>
      </c>
    </row>
    <row r="21" ht="18" customHeight="1" spans="5:7" x14ac:dyDescent="0.25">
      <c r="E21" s="25" t="s">
        <v>62</v>
      </c>
      <c r="F21" s="25"/>
      <c r="G21" s="43">
        <f>ROUND(SUM(G15:G20),2)</f>
        <v>3650.8</v>
      </c>
    </row>
    <row r="22" ht="15" customHeight="1" spans="2:8" x14ac:dyDescent="0.25">
      <c r="B22" s="8" t="s">
        <v>63</v>
      </c>
      <c r="C22" s="8"/>
      <c r="D22" s="8"/>
      <c r="E22" s="8"/>
      <c r="F22" s="8"/>
      <c r="G22" s="8"/>
      <c r="H22" s="8"/>
    </row>
    <row r="23" ht="15" customHeight="1" x14ac:dyDescent="0.25"/>
    <row r="24" ht="15" customHeight="1" x14ac:dyDescent="0.25"/>
    <row r="25" ht="32" customHeight="1" spans="2:2" x14ac:dyDescent="0.25">
      <c r="B25" s="31" t="s">
        <v>30</v>
      </c>
    </row>
  </sheetData>
  <sheetProtection sheet="1" formatColumns="0" formatRows="0"/>
  <mergeCells count="7">
    <mergeCell ref="E2:H2"/>
    <mergeCell ref="E3:H3"/>
    <mergeCell ref="D10:H10"/>
    <mergeCell ref="D11:H11"/>
    <mergeCell ref="B13:H13"/>
    <mergeCell ref="E21:F21"/>
    <mergeCell ref="B22:H22"/>
  </mergeCells>
  <dataValidations count="6">
    <dataValidation type="decimal" allowBlank="1" showInputMessage="1" prompt="Enter a percent from 0% to 100%." showErrorMessage="1" error="Enter a percent from 0% to 100%." sqref="C10">
      <formula1>0</formula1>
      <formula2>1</formula2>
    </dataValidation>
    <dataValidation type="decimal" allowBlank="1" showInputMessage="1" prompt="Depth in inches: type 4 for 4 in." showErrorMessage="1" error="Enter the depth in inches, 0 to 24." sqref="C11">
      <formula1>0</formula1>
      <formula2>24</formula2>
    </dataValidation>
    <dataValidation type="decimal" operator="greaterThanOrEqual" allowBlank="1" showInputMessage="1" prompt="Enter a number." showErrorMessage="1" error="Enter a number, 0 or more." sqref="C18:C19">
      <formula1>0</formula1>
    </dataValidation>
    <dataValidation type="decimal" operator="greaterThanOrEqual" allowBlank="1" showInputMessage="1" prompt="Enter a number." showErrorMessage="1" error="Enter a number, 0 or more." sqref="E17">
      <formula1>0</formula1>
    </dataValidation>
    <dataValidation type="decimal" operator="greaterThanOrEqual" allowBlank="1" showInputMessage="1" prompt="Enter a number." showErrorMessage="1" error="Enter a number, 0 or more." sqref="F15:F19">
      <formula1>0</formula1>
    </dataValidation>
    <dataValidation type="decimal" operator="greaterThanOrEqual" allowBlank="1" showInputMessage="1" prompt="Enter a number." showErrorMessage="1" error="Enter a number, 0 or more." sqref="G20">
      <formula1>0</formula1>
    </dataValidation>
  </dataValidations>
  <hyperlinks>
    <hyperlink ref="B25"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51"/>
  <sheetViews>
    <sheetView workbookViewId="0" showGridLines="0"/>
  </sheetViews>
  <sheetFormatPr defaultRowHeight="15" outlineLevelRow="0" outlineLevelCol="0" x14ac:dyDescent="55"/>
  <cols>
    <col min="1" max="1" width="3" style="1" customWidth="1"/>
    <col min="2" max="2" width="34" style="1" customWidth="1"/>
    <col min="3" max="3" width="8" style="1" customWidth="1"/>
    <col min="4" max="4" width="10" style="1" customWidth="1"/>
    <col min="5" max="5" width="13" style="1" customWidth="1"/>
    <col min="6" max="6" width="55" style="1" customWidth="1"/>
    <col min="7" max="7" width="3" style="1" customWidth="1"/>
  </cols>
  <sheetData>
    <row r="1" ht="15" customHeight="1" x14ac:dyDescent="0.25"/>
    <row r="2" ht="22" customHeight="1" spans="4:6" x14ac:dyDescent="0.25">
      <c r="D2" s="2" t="s">
        <v>64</v>
      </c>
      <c r="E2" s="2"/>
      <c r="F2" s="2"/>
    </row>
    <row r="3" ht="22" customHeight="1" spans="4:6" x14ac:dyDescent="0.25">
      <c r="D3" s="3" t="s">
        <v>65</v>
      </c>
      <c r="E3" s="3"/>
      <c r="F3" s="3"/>
    </row>
    <row r="4" ht="15" customHeight="1" x14ac:dyDescent="0.25"/>
    <row r="5" ht="4" customHeight="1" spans="2:6" x14ac:dyDescent="0.25">
      <c r="B5" s="4"/>
      <c r="C5" s="4"/>
      <c r="D5" s="4"/>
      <c r="E5" s="4"/>
      <c r="F5" s="4"/>
    </row>
    <row r="6" ht="15" customHeight="1" x14ac:dyDescent="0.25"/>
    <row r="7" ht="15" customHeight="1" spans="5:6" x14ac:dyDescent="0.25">
      <c r="E7" s="7"/>
      <c r="F7" s="8" t="s">
        <v>3</v>
      </c>
    </row>
    <row r="8" ht="15" customHeight="1" spans="5:6" x14ac:dyDescent="0.25">
      <c r="E8" s="9"/>
      <c r="F8" s="8" t="s">
        <v>5</v>
      </c>
    </row>
    <row r="9" ht="15" customHeight="1" x14ac:dyDescent="0.25"/>
    <row r="10" ht="15" customHeight="1" spans="2:6" x14ac:dyDescent="0.25">
      <c r="B10" s="12" t="s">
        <v>66</v>
      </c>
      <c r="C10" s="12"/>
      <c r="D10" s="12"/>
      <c r="E10" s="12"/>
      <c r="F10" s="12"/>
    </row>
    <row r="11" ht="15" customHeight="1" spans="2:6" x14ac:dyDescent="0.25">
      <c r="B11" s="22" t="s">
        <v>28</v>
      </c>
      <c r="C11" s="44"/>
      <c r="D11" s="44"/>
      <c r="E11" s="17">
        <f>Pours!$H$37</f>
        <v>810</v>
      </c>
      <c r="F11" s="24" t="s">
        <v>67</v>
      </c>
    </row>
    <row r="12" ht="15" customHeight="1" spans="2:6" x14ac:dyDescent="0.25">
      <c r="B12" s="22" t="s">
        <v>68</v>
      </c>
      <c r="C12" s="44"/>
      <c r="D12" s="44"/>
      <c r="E12" s="45">
        <v>1.5</v>
      </c>
      <c r="F12" s="24" t="s">
        <v>69</v>
      </c>
    </row>
    <row r="13" ht="15" customHeight="1" spans="2:6" x14ac:dyDescent="0.25">
      <c r="B13" s="22" t="s">
        <v>70</v>
      </c>
      <c r="C13" s="44"/>
      <c r="D13" s="44"/>
      <c r="E13" s="36">
        <f>ROUND(E11*E12,2)</f>
        <v>1215</v>
      </c>
      <c r="F13" s="24" t="s">
        <v>71</v>
      </c>
    </row>
    <row r="14" ht="20" customHeight="1" spans="2:6" x14ac:dyDescent="0.25">
      <c r="B14" s="13" t="s">
        <v>72</v>
      </c>
      <c r="C14" s="14" t="s">
        <v>73</v>
      </c>
      <c r="D14" s="14" t="s">
        <v>74</v>
      </c>
      <c r="E14" s="14" t="s">
        <v>43</v>
      </c>
      <c r="F14" s="13" t="s">
        <v>44</v>
      </c>
    </row>
    <row r="15" ht="15" customHeight="1" spans="2:6" x14ac:dyDescent="0.25">
      <c r="B15" s="15" t="s">
        <v>75</v>
      </c>
      <c r="C15" s="16">
        <v>16</v>
      </c>
      <c r="D15" s="35">
        <v>52</v>
      </c>
      <c r="E15" s="36">
        <f>IF(AND(B15="",C15="",D15=""),"",ROUND(C15*D15,2))</f>
        <v>832</v>
      </c>
      <c r="F15" s="29" t="s">
        <v>76</v>
      </c>
    </row>
    <row r="16" ht="15" customHeight="1" spans="2:6" x14ac:dyDescent="0.25">
      <c r="B16" s="15" t="s">
        <v>77</v>
      </c>
      <c r="C16" s="16">
        <v>10</v>
      </c>
      <c r="D16" s="35">
        <v>52</v>
      </c>
      <c r="E16" s="40">
        <f>IF(AND(B16="",C16="",D16=""),"",ROUND(C16*D16,2))</f>
        <v>520</v>
      </c>
      <c r="F16" s="29" t="s">
        <v>76</v>
      </c>
    </row>
    <row r="17" ht="15" customHeight="1" spans="2:6" x14ac:dyDescent="0.25">
      <c r="B17" s="15"/>
      <c r="C17" s="16"/>
      <c r="D17" s="35"/>
      <c r="E17" s="36" t="str">
        <f>IF(AND(B17="",C17="",D17=""),"",ROUND(C17*D17,2))</f>
        <v/>
      </c>
      <c r="F17" s="23"/>
    </row>
    <row r="18" ht="15" customHeight="1" spans="2:6" x14ac:dyDescent="0.25">
      <c r="B18" s="15"/>
      <c r="C18" s="16"/>
      <c r="D18" s="35"/>
      <c r="E18" s="40" t="str">
        <f>IF(AND(B18="",C18="",D18=""),"",ROUND(C18*D18,2))</f>
        <v/>
      </c>
      <c r="F18" s="23"/>
    </row>
    <row r="19" ht="15" customHeight="1" spans="2:6" x14ac:dyDescent="0.25">
      <c r="B19" s="15"/>
      <c r="C19" s="16"/>
      <c r="D19" s="35"/>
      <c r="E19" s="36" t="str">
        <f>IF(AND(B19="",C19="",D19=""),"",ROUND(C19*D19,2))</f>
        <v/>
      </c>
      <c r="F19" s="23"/>
    </row>
    <row r="20" ht="15" customHeight="1" spans="2:6" x14ac:dyDescent="0.25">
      <c r="B20" s="15"/>
      <c r="C20" s="16"/>
      <c r="D20" s="35"/>
      <c r="E20" s="40" t="str">
        <f>IF(AND(B20="",C20="",D20=""),"",ROUND(C20*D20,2))</f>
        <v/>
      </c>
      <c r="F20" s="23"/>
    </row>
    <row r="21" ht="18" customHeight="1" spans="2:6" x14ac:dyDescent="0.25">
      <c r="B21" s="28" t="s">
        <v>78</v>
      </c>
      <c r="C21" s="44"/>
      <c r="D21" s="44"/>
      <c r="E21" s="46">
        <f>ROUND(E13+SUM(E15:E20),2)</f>
        <v>2567</v>
      </c>
      <c r="F21" s="24" t="s">
        <v>79</v>
      </c>
    </row>
    <row r="22" ht="15" customHeight="1" x14ac:dyDescent="0.25"/>
    <row r="23" ht="15" customHeight="1" spans="2:6" x14ac:dyDescent="0.25">
      <c r="B23" s="12" t="s">
        <v>80</v>
      </c>
      <c r="C23" s="12"/>
      <c r="D23" s="12"/>
      <c r="E23" s="12"/>
      <c r="F23" s="12"/>
    </row>
    <row r="24" ht="18" customHeight="1" spans="2:6" x14ac:dyDescent="0.25">
      <c r="B24" s="22" t="s">
        <v>81</v>
      </c>
      <c r="C24" s="44"/>
      <c r="D24" s="44"/>
      <c r="E24" s="45"/>
      <c r="F24" s="24" t="s">
        <v>82</v>
      </c>
    </row>
    <row r="25" ht="18" customHeight="1" spans="2:6" x14ac:dyDescent="0.25">
      <c r="B25" s="22" t="s">
        <v>83</v>
      </c>
      <c r="C25" s="44"/>
      <c r="D25" s="44"/>
      <c r="E25" s="45"/>
      <c r="F25" s="24" t="s">
        <v>84</v>
      </c>
    </row>
    <row r="26" ht="18" customHeight="1" spans="2:6" x14ac:dyDescent="0.25">
      <c r="B26" s="22" t="s">
        <v>85</v>
      </c>
      <c r="C26" s="44"/>
      <c r="D26" s="44"/>
      <c r="E26" s="45">
        <v>120</v>
      </c>
      <c r="F26" s="24" t="s">
        <v>86</v>
      </c>
    </row>
    <row r="27" ht="15" customHeight="1" x14ac:dyDescent="0.25"/>
    <row r="28" ht="15" customHeight="1" spans="2:6" x14ac:dyDescent="0.25">
      <c r="B28" s="12" t="s">
        <v>87</v>
      </c>
      <c r="C28" s="12"/>
      <c r="D28" s="12"/>
      <c r="E28" s="12"/>
      <c r="F28" s="12"/>
    </row>
    <row r="29" ht="18" customHeight="1" spans="2:6" x14ac:dyDescent="0.25">
      <c r="B29" s="22" t="s">
        <v>88</v>
      </c>
      <c r="C29" s="44"/>
      <c r="D29" s="44"/>
      <c r="E29" s="36">
        <f>ROUND(Materials!$G$21+E21+E24+E25+E26,2)</f>
        <v>6337.8</v>
      </c>
      <c r="F29" s="24" t="s">
        <v>89</v>
      </c>
    </row>
    <row r="30" ht="18" customHeight="1" spans="2:6" x14ac:dyDescent="0.25">
      <c r="B30" s="22" t="s">
        <v>90</v>
      </c>
      <c r="C30" s="44"/>
      <c r="D30" s="44"/>
      <c r="E30" s="32"/>
      <c r="F30" s="24" t="s">
        <v>91</v>
      </c>
    </row>
    <row r="31" ht="18" customHeight="1" spans="2:6" x14ac:dyDescent="0.25">
      <c r="B31" s="22" t="s">
        <v>92</v>
      </c>
      <c r="C31" s="44"/>
      <c r="D31" s="44"/>
      <c r="E31" s="36">
        <f>ROUND(Materials!$G$21*E30,2)</f>
        <v>0</v>
      </c>
      <c r="F31" s="24" t="s">
        <v>93</v>
      </c>
    </row>
    <row r="32" ht="18" customHeight="1" spans="2:6" x14ac:dyDescent="0.25">
      <c r="B32" s="22" t="s">
        <v>94</v>
      </c>
      <c r="C32" s="44"/>
      <c r="D32" s="44"/>
      <c r="E32" s="45"/>
      <c r="F32" s="24" t="s">
        <v>95</v>
      </c>
    </row>
    <row r="33" ht="18" customHeight="1" spans="2:6" x14ac:dyDescent="0.25">
      <c r="B33" s="22" t="s">
        <v>96</v>
      </c>
      <c r="C33" s="44"/>
      <c r="D33" s="44"/>
      <c r="E33" s="45"/>
      <c r="F33" s="24" t="s">
        <v>97</v>
      </c>
    </row>
    <row r="34" ht="18" customHeight="1" spans="2:6" x14ac:dyDescent="0.25">
      <c r="B34" s="22" t="s">
        <v>98</v>
      </c>
      <c r="C34" s="44"/>
      <c r="D34" s="44"/>
      <c r="E34" s="32"/>
      <c r="F34" s="24" t="s">
        <v>99</v>
      </c>
    </row>
    <row r="35" ht="18" customHeight="1" spans="2:6" x14ac:dyDescent="0.25">
      <c r="B35" s="22" t="s">
        <v>100</v>
      </c>
      <c r="C35" s="44"/>
      <c r="D35" s="44"/>
      <c r="E35" s="36">
        <f>ROUND(E29*E34,2)</f>
        <v>0</v>
      </c>
      <c r="F35" s="24" t="s">
        <v>101</v>
      </c>
    </row>
    <row r="36" ht="28" customHeight="1" spans="2:6" x14ac:dyDescent="0.25">
      <c r="B36" s="28" t="s">
        <v>102</v>
      </c>
      <c r="C36" s="44"/>
      <c r="D36" s="44"/>
      <c r="E36" s="46">
        <f>ROUND(E29+E31+E32+E33+E35,2)</f>
        <v>6337.8</v>
      </c>
      <c r="F36" s="47" t="s">
        <v>103</v>
      </c>
    </row>
    <row r="37" ht="18" customHeight="1" spans="2:6" x14ac:dyDescent="0.25">
      <c r="B37" s="22" t="s">
        <v>104</v>
      </c>
      <c r="C37" s="44"/>
      <c r="D37" s="44"/>
      <c r="E37" s="32">
        <v>0.12</v>
      </c>
      <c r="F37" s="24" t="s">
        <v>105</v>
      </c>
    </row>
    <row r="38" ht="18" customHeight="1" spans="2:6" x14ac:dyDescent="0.25">
      <c r="B38" s="22" t="s">
        <v>106</v>
      </c>
      <c r="C38" s="44"/>
      <c r="D38" s="44"/>
      <c r="E38" s="36">
        <f>ROUND(E36*E37,2)</f>
        <v>760.54</v>
      </c>
      <c r="F38" s="24" t="s">
        <v>107</v>
      </c>
    </row>
    <row r="39" ht="18" customHeight="1" spans="2:6" x14ac:dyDescent="0.25">
      <c r="B39" s="28" t="s">
        <v>108</v>
      </c>
      <c r="C39" s="44"/>
      <c r="D39" s="44"/>
      <c r="E39" s="46">
        <f>ROUND(E36+E38,2)</f>
        <v>7098.34</v>
      </c>
      <c r="F39" s="24" t="s">
        <v>109</v>
      </c>
    </row>
    <row r="40" ht="15" customHeight="1" x14ac:dyDescent="0.25"/>
    <row r="41" ht="15" customHeight="1" spans="2:6" x14ac:dyDescent="0.25">
      <c r="B41" s="12" t="s">
        <v>110</v>
      </c>
      <c r="C41" s="12"/>
      <c r="D41" s="12"/>
      <c r="E41" s="12"/>
      <c r="F41" s="12"/>
    </row>
    <row r="42" ht="18" customHeight="1" spans="2:6" x14ac:dyDescent="0.25">
      <c r="B42" s="22" t="s">
        <v>111</v>
      </c>
      <c r="C42" s="44"/>
      <c r="D42" s="44"/>
      <c r="E42" s="32">
        <v>0.15</v>
      </c>
      <c r="F42" s="24" t="s">
        <v>105</v>
      </c>
    </row>
    <row r="43" ht="18" customHeight="1" spans="2:6" x14ac:dyDescent="0.25">
      <c r="B43" s="25" t="s">
        <v>112</v>
      </c>
      <c r="C43" s="26"/>
      <c r="D43" s="26"/>
      <c r="E43" s="43">
        <f>ROUND(E39/(1-E42),2)</f>
        <v>8350.99</v>
      </c>
      <c r="F43" s="24" t="s">
        <v>113</v>
      </c>
    </row>
    <row r="44" ht="18" customHeight="1" spans="2:6" x14ac:dyDescent="0.25">
      <c r="B44" s="22" t="s">
        <v>114</v>
      </c>
      <c r="C44" s="44"/>
      <c r="D44" s="44"/>
      <c r="E44" s="36">
        <f>ROUND(E43-E39,2)</f>
        <v>1252.65</v>
      </c>
      <c r="F44" s="24" t="s">
        <v>115</v>
      </c>
    </row>
    <row r="45" ht="18" customHeight="1" spans="2:6" x14ac:dyDescent="0.25">
      <c r="B45" s="22" t="s">
        <v>116</v>
      </c>
      <c r="C45" s="44"/>
      <c r="D45" s="44"/>
      <c r="E45" s="48">
        <f>E42/(1-E42)</f>
        <v>0.17647058823529413</v>
      </c>
      <c r="F45" s="24" t="s">
        <v>117</v>
      </c>
    </row>
    <row r="46" ht="15" customHeight="1" x14ac:dyDescent="0.25"/>
    <row r="47" ht="15" customHeight="1" spans="2:6" x14ac:dyDescent="0.25">
      <c r="B47" s="12" t="s">
        <v>118</v>
      </c>
      <c r="C47" s="12"/>
      <c r="D47" s="12"/>
      <c r="E47" s="12"/>
      <c r="F47" s="12"/>
    </row>
    <row r="48" ht="18" customHeight="1" spans="2:6" x14ac:dyDescent="0.25">
      <c r="B48" s="22" t="s">
        <v>119</v>
      </c>
      <c r="C48" s="44"/>
      <c r="D48" s="44"/>
      <c r="E48" s="36">
        <f>ROUND(E39*(1+E42),2)</f>
        <v>8163.09</v>
      </c>
      <c r="F48" s="24" t="s">
        <v>120</v>
      </c>
    </row>
    <row r="49" ht="18" customHeight="1" spans="2:6" x14ac:dyDescent="0.25">
      <c r="B49" s="22" t="s">
        <v>121</v>
      </c>
      <c r="C49" s="44"/>
      <c r="D49" s="44"/>
      <c r="E49" s="36">
        <f>ROUND(E43-E48,2)</f>
        <v>187.9</v>
      </c>
      <c r="F49" s="24" t="s">
        <v>122</v>
      </c>
    </row>
    <row r="50" ht="15" customHeight="1" x14ac:dyDescent="0.25"/>
    <row r="51" ht="32" customHeight="1" spans="2:2" x14ac:dyDescent="0.25">
      <c r="B51" s="31" t="s">
        <v>30</v>
      </c>
    </row>
  </sheetData>
  <sheetProtection sheet="1" formatColumns="0" formatRows="0"/>
  <mergeCells count="7">
    <mergeCell ref="D2:F2"/>
    <mergeCell ref="D3:F3"/>
    <mergeCell ref="B10:F10"/>
    <mergeCell ref="B23:F23"/>
    <mergeCell ref="B28:F28"/>
    <mergeCell ref="B41:F41"/>
    <mergeCell ref="B47:F47"/>
  </mergeCells>
  <dataValidations count="8">
    <dataValidation type="decimal" operator="greaterThanOrEqual" allowBlank="1" showInputMessage="1" prompt="Enter a number." showErrorMessage="1" error="Enter a number, 0 or more." sqref="C15:D20">
      <formula1>0</formula1>
    </dataValidation>
    <dataValidation type="decimal" operator="greaterThanOrEqual" allowBlank="1" showInputMessage="1" prompt="Enter a number." showErrorMessage="1" error="Enter a number, 0 or more." sqref="E12">
      <formula1>0</formula1>
    </dataValidation>
    <dataValidation type="decimal" operator="greaterThanOrEqual" allowBlank="1" showInputMessage="1" prompt="Enter a number." showErrorMessage="1" error="Enter a number, 0 or more." sqref="E24:E26">
      <formula1>0</formula1>
    </dataValidation>
    <dataValidation type="decimal" allowBlank="1" showInputMessage="1" prompt="Enter a percent from 0% to 100%." showErrorMessage="1" error="Enter a percent from 0% to 100%." sqref="E30">
      <formula1>0</formula1>
      <formula2>1</formula2>
    </dataValidation>
    <dataValidation type="decimal" operator="greaterThanOrEqual" allowBlank="1" showInputMessage="1" prompt="Enter a number." showErrorMessage="1" error="Enter a number, 0 or more." sqref="E32:E33">
      <formula1>0</formula1>
    </dataValidation>
    <dataValidation type="decimal" allowBlank="1" showInputMessage="1" prompt="Enter a percent from 0% to 100%." showErrorMessage="1" error="Enter a percent from 0% to 100%." sqref="E34">
      <formula1>0</formula1>
      <formula2>1</formula2>
    </dataValidation>
    <dataValidation type="decimal" allowBlank="1" showInputMessage="1" prompt="Enter a percent from 0% to 100%." showErrorMessage="1" error="Enter a percent from 0% to 100%." sqref="E37">
      <formula1>0</formula1>
      <formula2>1</formula2>
    </dataValidation>
    <dataValidation type="custom" allowBlank="1" showInputMessage="1" prompt="Enter a percent from 0% up to but not including 100%." showErrorMessage="1" error="Enter a percent less than 100%, so the bid price can be computed." sqref="E42">
      <formula1>AND(E42&gt;=0,E42&lt;1)</formula1>
    </dataValidation>
  </dataValidations>
  <hyperlinks>
    <hyperlink ref="B51"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38"/>
  <sheetViews>
    <sheetView workbookViewId="0" showGridLines="0"/>
  </sheetViews>
  <sheetFormatPr defaultRowHeight="15" outlineLevelRow="0" outlineLevelCol="0" x14ac:dyDescent="55"/>
  <cols>
    <col min="1" max="1" width="3" style="1" customWidth="1"/>
    <col min="2" max="2" width="18" style="1" customWidth="1"/>
    <col min="3" max="3" width="28" style="1" customWidth="1"/>
    <col min="4" max="5" width="24" style="1" customWidth="1"/>
    <col min="6" max="6" width="3" style="1" customWidth="1"/>
  </cols>
  <sheetData>
    <row r="1" ht="15" customHeight="1" x14ac:dyDescent="0.25"/>
    <row r="2" ht="36" customHeight="1" spans="2:2" x14ac:dyDescent="0.25">
      <c r="B2" s="49" t="s">
        <v>123</v>
      </c>
    </row>
    <row r="3" ht="30" customHeight="1" spans="2:5" x14ac:dyDescent="0.25">
      <c r="B3" s="50" t="s">
        <v>124</v>
      </c>
      <c r="C3" s="50"/>
      <c r="D3" s="51" t="s">
        <v>125</v>
      </c>
      <c r="E3" s="51"/>
    </row>
    <row r="4" ht="17" customHeight="1" spans="2:5" x14ac:dyDescent="0.25">
      <c r="B4" s="6" t="s">
        <v>126</v>
      </c>
      <c r="C4" s="6"/>
      <c r="D4" s="52" t="s">
        <v>127</v>
      </c>
      <c r="E4" s="6"/>
    </row>
    <row r="5" ht="17" customHeight="1" spans="2:5" x14ac:dyDescent="0.25">
      <c r="B5" s="6" t="s">
        <v>128</v>
      </c>
      <c r="C5" s="6"/>
      <c r="D5" s="52" t="s">
        <v>7</v>
      </c>
      <c r="E5" s="11"/>
    </row>
    <row r="6" ht="17" customHeight="1" spans="4:5" x14ac:dyDescent="0.25">
      <c r="D6" s="52" t="s">
        <v>129</v>
      </c>
      <c r="E6" s="11"/>
    </row>
    <row r="7" ht="15" customHeight="1" x14ac:dyDescent="0.25"/>
    <row r="8" ht="4" customHeight="1" spans="2:5" x14ac:dyDescent="0.25">
      <c r="B8" s="4"/>
      <c r="C8" s="4"/>
      <c r="D8" s="4"/>
      <c r="E8" s="4"/>
    </row>
    <row r="9" ht="15" customHeight="1" x14ac:dyDescent="0.25"/>
    <row r="10" ht="17" customHeight="1" spans="2:3" x14ac:dyDescent="0.25">
      <c r="B10" s="5" t="s">
        <v>4</v>
      </c>
      <c r="C10" s="6"/>
    </row>
    <row r="11" ht="17" customHeight="1" spans="2:3" x14ac:dyDescent="0.25">
      <c r="B11" s="5" t="s">
        <v>2</v>
      </c>
      <c r="C11" s="6"/>
    </row>
    <row r="12" ht="17" customHeight="1" spans="2:3" x14ac:dyDescent="0.25">
      <c r="B12" s="5" t="s">
        <v>130</v>
      </c>
      <c r="C12" s="6"/>
    </row>
    <row r="13" ht="15" customHeight="1" x14ac:dyDescent="0.25"/>
    <row r="14" ht="15" customHeight="1" spans="2:3" x14ac:dyDescent="0.25">
      <c r="B14" s="7"/>
      <c r="C14" s="8" t="s">
        <v>3</v>
      </c>
    </row>
    <row r="15" ht="15" customHeight="1" spans="2:3" x14ac:dyDescent="0.25">
      <c r="B15" s="9"/>
      <c r="C15" s="8" t="s">
        <v>5</v>
      </c>
    </row>
    <row r="16" ht="15" customHeight="1" x14ac:dyDescent="0.25"/>
    <row r="17" ht="15" customHeight="1" spans="2:5" x14ac:dyDescent="0.25">
      <c r="B17" s="12" t="s">
        <v>131</v>
      </c>
      <c r="C17" s="12"/>
      <c r="D17" s="12"/>
      <c r="E17" s="12"/>
    </row>
    <row r="18" ht="18" customHeight="1" spans="2:5" x14ac:dyDescent="0.25">
      <c r="B18" s="15"/>
      <c r="C18" s="15"/>
      <c r="D18" s="15"/>
      <c r="E18" s="15"/>
    </row>
    <row r="19" ht="18" customHeight="1" spans="2:5" x14ac:dyDescent="0.25">
      <c r="B19" s="15"/>
      <c r="C19" s="15"/>
      <c r="D19" s="15"/>
      <c r="E19" s="15"/>
    </row>
    <row r="20" ht="18" customHeight="1" spans="2:5" x14ac:dyDescent="0.25">
      <c r="B20" s="15"/>
      <c r="C20" s="15"/>
      <c r="D20" s="15"/>
      <c r="E20" s="15"/>
    </row>
    <row r="21" ht="18" customHeight="1" spans="2:5" x14ac:dyDescent="0.25">
      <c r="B21" s="15"/>
      <c r="C21" s="15"/>
      <c r="D21" s="15"/>
      <c r="E21" s="15"/>
    </row>
    <row r="22" ht="18" customHeight="1" spans="2:5" x14ac:dyDescent="0.25">
      <c r="B22" s="15"/>
      <c r="C22" s="15"/>
      <c r="D22" s="15"/>
      <c r="E22" s="15"/>
    </row>
    <row r="23" ht="18" customHeight="1" spans="2:5" x14ac:dyDescent="0.25">
      <c r="B23" s="15"/>
      <c r="C23" s="15"/>
      <c r="D23" s="15"/>
      <c r="E23" s="15"/>
    </row>
    <row r="24" ht="15" customHeight="1" x14ac:dyDescent="0.25"/>
    <row r="25" ht="18" customHeight="1" spans="4:5" x14ac:dyDescent="0.25">
      <c r="D25" s="25" t="s">
        <v>132</v>
      </c>
      <c r="E25" s="43">
        <f>'Labor and job'!E43</f>
        <v>8350.99</v>
      </c>
    </row>
    <row r="26" ht="15" customHeight="1" x14ac:dyDescent="0.25"/>
    <row r="27" ht="15" customHeight="1" spans="2:5" x14ac:dyDescent="0.25">
      <c r="B27" s="12" t="s">
        <v>133</v>
      </c>
      <c r="C27" s="12"/>
      <c r="D27" s="12"/>
      <c r="E27" s="12"/>
    </row>
    <row r="28" ht="17" customHeight="1" spans="2:5" x14ac:dyDescent="0.25">
      <c r="B28" s="53" t="s">
        <v>134</v>
      </c>
      <c r="C28" s="53"/>
      <c r="D28" s="53"/>
      <c r="E28" s="53"/>
    </row>
    <row r="29" ht="17" customHeight="1" spans="2:5" x14ac:dyDescent="0.25">
      <c r="B29" s="54" t="s">
        <v>135</v>
      </c>
      <c r="C29" s="6"/>
      <c r="D29" s="6"/>
      <c r="E29" s="6"/>
    </row>
    <row r="30" ht="17" customHeight="1" spans="2:5" x14ac:dyDescent="0.25">
      <c r="B30" s="54"/>
      <c r="C30" s="6"/>
      <c r="D30" s="6"/>
      <c r="E30" s="6"/>
    </row>
    <row r="31" ht="17" customHeight="1" spans="2:5" x14ac:dyDescent="0.25">
      <c r="B31" s="5" t="s">
        <v>136</v>
      </c>
      <c r="C31" s="6"/>
      <c r="D31" s="5" t="s">
        <v>7</v>
      </c>
      <c r="E31" s="11"/>
    </row>
    <row r="32" ht="15" customHeight="1" x14ac:dyDescent="0.25"/>
    <row r="33" ht="17" customHeight="1" spans="2:5" x14ac:dyDescent="0.25">
      <c r="B33" s="54" t="s">
        <v>137</v>
      </c>
      <c r="C33" s="6"/>
      <c r="D33" s="6"/>
      <c r="E33" s="6"/>
    </row>
    <row r="34" ht="17" customHeight="1" spans="2:5" x14ac:dyDescent="0.25">
      <c r="B34" s="54"/>
      <c r="C34" s="6"/>
      <c r="D34" s="6"/>
      <c r="E34" s="6"/>
    </row>
    <row r="35" ht="17" customHeight="1" spans="2:5" x14ac:dyDescent="0.25">
      <c r="B35" s="5" t="s">
        <v>136</v>
      </c>
      <c r="C35" s="6"/>
      <c r="D35" s="5" t="s">
        <v>7</v>
      </c>
      <c r="E35" s="11"/>
    </row>
    <row r="36" ht="15" customHeight="1" x14ac:dyDescent="0.25"/>
    <row r="37" ht="15" customHeight="1" x14ac:dyDescent="0.25"/>
    <row r="38" ht="32" customHeight="1" spans="2:2" x14ac:dyDescent="0.25">
      <c r="B38" s="31" t="s">
        <v>30</v>
      </c>
    </row>
  </sheetData>
  <sheetProtection sheet="1" formatColumns="0" formatRows="0"/>
  <mergeCells count="17">
    <mergeCell ref="B3:C3"/>
    <mergeCell ref="D3:E3"/>
    <mergeCell ref="B4:C4"/>
    <mergeCell ref="B5:C5"/>
    <mergeCell ref="B17:E17"/>
    <mergeCell ref="B18:E18"/>
    <mergeCell ref="B19:E19"/>
    <mergeCell ref="B20:E20"/>
    <mergeCell ref="B21:E21"/>
    <mergeCell ref="B22:E22"/>
    <mergeCell ref="B23:E23"/>
    <mergeCell ref="B27:E27"/>
    <mergeCell ref="B28:E28"/>
    <mergeCell ref="C29:E30"/>
    <mergeCell ref="B29:B30"/>
    <mergeCell ref="C33:E34"/>
    <mergeCell ref="B33:B34"/>
  </mergeCells>
  <hyperlinks>
    <hyperlink ref="B38"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7"/>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138</v>
      </c>
      <c r="D2" s="2"/>
    </row>
    <row r="3" ht="22" customHeight="1" spans="3:4" x14ac:dyDescent="0.25">
      <c r="C3" s="3" t="s">
        <v>139</v>
      </c>
      <c r="D3" s="3"/>
    </row>
    <row r="4" ht="15" customHeight="1" x14ac:dyDescent="0.25"/>
    <row r="5" ht="4" customHeight="1" spans="2:4" x14ac:dyDescent="0.25">
      <c r="B5" s="4"/>
      <c r="C5" s="4"/>
      <c r="D5" s="4"/>
    </row>
    <row r="6" ht="15" customHeight="1" x14ac:dyDescent="0.25"/>
    <row r="7" ht="24" customHeight="1" spans="2:4" x14ac:dyDescent="0.25">
      <c r="B7" s="55" t="s">
        <v>140</v>
      </c>
      <c r="C7" s="55"/>
      <c r="D7" s="55"/>
    </row>
    <row r="8" ht="56" customHeight="1" spans="2:4" x14ac:dyDescent="0.25">
      <c r="B8" s="56" t="s">
        <v>141</v>
      </c>
      <c r="C8" s="56"/>
      <c r="D8" s="56"/>
    </row>
    <row r="9" ht="15" customHeight="1" x14ac:dyDescent="0.25"/>
    <row r="10" ht="15" customHeight="1" spans="2:4" x14ac:dyDescent="0.25">
      <c r="B10" s="12" t="s">
        <v>142</v>
      </c>
      <c r="C10" s="12"/>
      <c r="D10" s="12"/>
    </row>
    <row r="11" ht="56" customHeight="1" spans="2:4" x14ac:dyDescent="0.25">
      <c r="B11" s="57" t="s">
        <v>143</v>
      </c>
      <c r="C11" s="56" t="s">
        <v>144</v>
      </c>
      <c r="D11" s="56"/>
    </row>
    <row r="12" ht="82" customHeight="1" spans="2:4" x14ac:dyDescent="0.25">
      <c r="B12" s="57" t="s">
        <v>145</v>
      </c>
      <c r="C12" s="56" t="s">
        <v>146</v>
      </c>
      <c r="D12" s="56"/>
    </row>
    <row r="13" ht="82" customHeight="1" spans="2:4" x14ac:dyDescent="0.25">
      <c r="B13" s="57" t="s">
        <v>147</v>
      </c>
      <c r="C13" s="56" t="s">
        <v>148</v>
      </c>
      <c r="D13" s="56"/>
    </row>
    <row r="14" ht="82" customHeight="1" spans="2:4" x14ac:dyDescent="0.25">
      <c r="B14" s="57" t="s">
        <v>149</v>
      </c>
      <c r="C14" s="56" t="s">
        <v>150</v>
      </c>
      <c r="D14" s="56"/>
    </row>
    <row r="15" ht="17" customHeight="1" spans="2:4" x14ac:dyDescent="0.25">
      <c r="B15" s="57" t="s">
        <v>151</v>
      </c>
      <c r="C15" s="56" t="s">
        <v>152</v>
      </c>
      <c r="D15" s="56"/>
    </row>
    <row r="16" ht="30" customHeight="1" spans="2:4" x14ac:dyDescent="0.25">
      <c r="B16" s="57" t="s">
        <v>153</v>
      </c>
      <c r="C16" s="56" t="s">
        <v>154</v>
      </c>
      <c r="D16" s="56"/>
    </row>
    <row r="17" ht="15" customHeight="1" x14ac:dyDescent="0.25"/>
    <row r="18" ht="15" customHeight="1" spans="2:4" x14ac:dyDescent="0.25">
      <c r="B18" s="12" t="s">
        <v>155</v>
      </c>
      <c r="C18" s="12"/>
      <c r="D18" s="12"/>
    </row>
    <row r="19" ht="17" customHeight="1" spans="2:3" x14ac:dyDescent="0.25">
      <c r="B19" s="5" t="s">
        <v>156</v>
      </c>
      <c r="C19" s="58" t="s">
        <v>140</v>
      </c>
    </row>
    <row r="20" ht="17" customHeight="1" spans="2:3" x14ac:dyDescent="0.25">
      <c r="B20" s="5" t="s">
        <v>157</v>
      </c>
      <c r="C20" s="58" t="s">
        <v>158</v>
      </c>
    </row>
    <row r="21" ht="17" customHeight="1" spans="2:3" x14ac:dyDescent="0.25">
      <c r="B21" s="5" t="s">
        <v>159</v>
      </c>
      <c r="C21" s="58" t="s">
        <v>160</v>
      </c>
    </row>
    <row r="22" ht="17" customHeight="1" spans="2:3" x14ac:dyDescent="0.25">
      <c r="B22" s="5" t="s">
        <v>161</v>
      </c>
      <c r="C22" s="58" t="s">
        <v>162</v>
      </c>
    </row>
    <row r="23" ht="17" customHeight="1" spans="2:3" x14ac:dyDescent="0.25">
      <c r="B23" s="5" t="s">
        <v>163</v>
      </c>
      <c r="C23" s="58" t="s">
        <v>164</v>
      </c>
    </row>
    <row r="24" ht="17" customHeight="1" spans="3:3" x14ac:dyDescent="0.25">
      <c r="C24" s="58" t="s">
        <v>165</v>
      </c>
    </row>
    <row r="25" ht="17" customHeight="1" spans="3:3" x14ac:dyDescent="0.25">
      <c r="C25" s="58" t="s">
        <v>166</v>
      </c>
    </row>
    <row r="26" ht="17" customHeight="1" spans="3:3" x14ac:dyDescent="0.25">
      <c r="C26" s="58" t="s">
        <v>167</v>
      </c>
    </row>
    <row r="27" ht="17" customHeight="1" spans="3:3" x14ac:dyDescent="0.25">
      <c r="C27" s="58" t="s">
        <v>168</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 ref="C26" r:id="rId8"/>
    <hyperlink ref="C27" r:id="rId9"/>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Pours</vt:lpstr>
      <vt:lpstr>Materials</vt:lpstr>
      <vt:lpstr>Labor and job</vt:lpstr>
      <vt:lpstr>Quote</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Concrete Estimate Template (Excel)</dc:title>
  <dc:subject>Pours by length, width or height and thickness give area and cubic yards by type, and ready-mix, gravel base, vapor barrier, reinforcing and forms follow from the figures you enter, with your waste allowance. Finishing, labor, pump truck and delivery roll up to a bid price at your target margin, with a one-page quote for the client.</dc:subject>
  <dc:description>Free template from https://framingandfigures.com/templates/concrete-estimate-template/</dc:description>
  <cp:keywords>concrete estimate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