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ash flow" state="visible" r:id="rId4"/>
    <sheet sheetId="2" name="About this template" state="visible" r:id="rId5"/>
  </sheets>
  <definedNames>
    <definedName name="_xlnm.Print_Area" localSheetId="0">'Cash flow'!$A$1:$L$46</definedName>
    <definedName name="_xlnm.Print_Titles" localSheetId="0">'Cash flow'!$15:$15</definedName>
    <definedName name="_xlnm.Print_Area" localSheetId="1">'About this template'!$A$1:$E$27</definedName>
  </definedNames>
  <calcPr calcId="171027" fullCalcOnLoad="1"/>
</workbook>
</file>

<file path=xl/sharedStrings.xml><?xml version="1.0" encoding="utf-8"?>
<sst xmlns="http://schemas.openxmlformats.org/spreadsheetml/2006/main" count="68" uniqueCount="67">
  <si>
    <t>CASH FLOW PROJECTION</t>
  </si>
  <si>
    <t>Billings, retainage and costs month by month, with the cash position they leave</t>
  </si>
  <si>
    <t>PROJECT</t>
  </si>
  <si>
    <t>Pale yellow cells are yours to fill in</t>
  </si>
  <si>
    <t>CONTRACT SUM</t>
  </si>
  <si>
    <t>Example: your contract sum</t>
  </si>
  <si>
    <t>All other cells are locked</t>
  </si>
  <si>
    <t>ESTIMATED COST</t>
  </si>
  <si>
    <t>Example: your estimate of the job cost</t>
  </si>
  <si>
    <t>RETAINAGE HELD (%)</t>
  </si>
  <si>
    <t>Example: use your own figure</t>
  </si>
  <si>
    <t>MONTHS FROM BILLING TO PAYMENT</t>
  </si>
  <si>
    <t>Example: 1 is paid a month after billing; use your own figure</t>
  </si>
  <si>
    <t>RETAINAGE RELEASED IN MONTH</t>
  </si>
  <si>
    <t>Example: use your own month</t>
  </si>
  <si>
    <t>MONTH BY MONTH</t>
  </si>
  <si>
    <t>MONTH</t>
  </si>
  <si>
    <t>WORK THIS MONTH</t>
  </si>
  <si>
    <t>WORK TO DATE</t>
  </si>
  <si>
    <t>BILLED</t>
  </si>
  <si>
    <t>RETAINAGE HELD</t>
  </si>
  <si>
    <t>NET BILLED</t>
  </si>
  <si>
    <t>CASH IN</t>
  </si>
  <si>
    <t>COSTS PAID</t>
  </si>
  <si>
    <t>NET CASH</t>
  </si>
  <si>
    <t>CASH POSITION</t>
  </si>
  <si>
    <t>Totals</t>
  </si>
  <si>
    <t>LOWEST POINT</t>
  </si>
  <si>
    <t>Lowest cash position</t>
  </si>
  <si>
    <t>Month of the lowest position</t>
  </si>
  <si>
    <t>Example: your planned percent complete for each month</t>
  </si>
  <si>
    <t>Costs are taken as paid in the month the work is done.</t>
  </si>
  <si>
    <t>Billing is figured on work done, with retainage held from each bill and paid back in the month you choose.</t>
  </si>
  <si>
    <t>A blank work percent counts as 0.</t>
  </si>
  <si>
    <t>Free template from Framing &amp; Figures · framingandfigures.com/templates/</t>
  </si>
  <si>
    <t>ABOUT THIS TEMPLATE</t>
  </si>
  <si>
    <t>What the file does, how to use it and where to learn more</t>
  </si>
  <si>
    <t>Construction Cash Flow Projection Template (Excel)</t>
  </si>
  <si>
    <t>Your planned percent complete for each of eighteen months gives the S-curve, the amount billed, the retainage held and the cash that comes in after the lag you set. Against the costs paid, it shows the cash position month by month and the lowest point.</t>
  </si>
  <si>
    <t>HOW TO USE IT</t>
  </si>
  <si>
    <t>STEP 1</t>
  </si>
  <si>
    <t>Type the project, the contract sum, the estimated cost, the retainage held as a percent of each bill, the months from billing to payment (0 to 3) and the retainage released in month (1 to 18). The figures shown are only an example, so replace them with your own.</t>
  </si>
  <si>
    <t>STEP 2</t>
  </si>
  <si>
    <t>Type your planned percent complete for each month in the work this month column. A blank month counts as 0. Work to date adds them up as the S-curve, and the line under the column shows the work entered in all.</t>
  </si>
  <si>
    <t>STEP 3</t>
  </si>
  <si>
    <t>Read the cash position column month by month, then the lowest cash position and the month it falls in. Billed, retainage held, net billed, cash in, costs paid and net cash are arithmetic on the figures you typed, shown in whole dollars.</t>
  </si>
  <si>
    <t>EXAMPLE FIGURES</t>
  </si>
  <si>
    <t>A $480,000.00 contract with an estimated cost of $408,000.00, 10% retainage, one month from billing to payment, retainage released in month 10, and work of 5, 10, 15, 20, 20, 15, 10 and 5 percent in months 1 to 8. The cash position is lowest at -$74,400.00 in month 4. Replace them with your own.</t>
  </si>
  <si>
    <t>METHOD</t>
  </si>
  <si>
    <t>Cash in for a month is the net billed of the month you set earlier, plus, in the release month only, the retainage held in all 18 months. Retainage released is the total held over all months, paid in the month you choose. Costs paid are the estimated cost times the work percent, in the month of the work. A bill paid after month 18 does not show as cash in.</t>
  </si>
  <si>
    <t>VERSION</t>
  </si>
  <si>
    <t>v2, 2026-09-24</t>
  </si>
  <si>
    <t>LICENSE</t>
  </si>
  <si>
    <t>© Harmony For Humanity LLC. Free for use in your business; not for resale.</t>
  </si>
  <si>
    <t>LINKS</t>
  </si>
  <si>
    <t>TEMPLATE PAGE</t>
  </si>
  <si>
    <t>CALCULATOR</t>
  </si>
  <si>
    <t>Retainage calculator</t>
  </si>
  <si>
    <t>GUIDE</t>
  </si>
  <si>
    <t>Retainage in construction</t>
  </si>
  <si>
    <t>ALL TEMPLATES</t>
  </si>
  <si>
    <t>framingandfigures.com/templates/</t>
  </si>
  <si>
    <t>RELATED TEMPLATES</t>
  </si>
  <si>
    <t>Pay Application Template (Excel)</t>
  </si>
  <si>
    <t>Construction Budget Template (Excel)</t>
  </si>
  <si>
    <t>Construction Schedule Template (Excel)</t>
  </si>
  <si>
    <t>WIP Schedule Template (Excel)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</si>
</sst>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
    <numFmt numFmtId="166" formatCode="$#,##0"/>
  </numFmts>
  <fonts count="11" x14ac:knownFonts="1">
    <font>
      <sz val="10"/>
      <color rgb="FF111111"/>
      <name val="Arial"/>
      <family val="2"/>
    </font>
    <font>
      <color rgb="FF111111"/>
      <sz val="10"/>
      <name val="Arial"/>
    </font>
    <font>
      <b/>
      <color rgb="FF111111"/>
      <sz val="22"/>
      <name val="Arial"/>
    </font>
    <font>
      <color rgb="FF5B6068"/>
      <sz val="9"/>
      <name val="Arial"/>
    </font>
    <font>
      <b/>
      <color rgb="FF5B6068"/>
      <sz val="8"/>
      <name val="Arial"/>
    </font>
    <font>
      <color rgb="FF5B6068"/>
      <sz val="8"/>
      <name val="Arial"/>
    </font>
    <font>
      <b/>
      <color rgb="FFFFFFFF"/>
      <sz val="8"/>
      <name val="Arial"/>
    </font>
    <font>
      <b/>
      <color rgb="FF111111"/>
      <sz val="10"/>
      <name val="Arial"/>
    </font>
    <font>
      <b/>
      <color rgb="FF111111"/>
      <sz val="11"/>
      <name val="Arial"/>
    </font>
    <font>
      <b/>
      <color rgb="FF111111"/>
      <sz val="14"/>
      <name val="Arial"/>
    </font>
    <font>
      <u/>
      <color rgb="FF111111"/>
      <sz val="10"/>
      <name val="Arial"/>
    </font>
  </fonts>
  <fills count="6">
    <fill>
      <patternFill patternType="none"/>
    </fill>
    <fill>
      <patternFill patternType="gray125"/>
    </fill>
    <fill>
      <patternFill patternType="solid">
        <fgColor rgb="FFFFD400"/>
      </patternFill>
    </fill>
    <fill>
      <patternFill patternType="solid">
        <fgColor rgb="FFFFF9DD"/>
      </patternFill>
    </fill>
    <fill>
      <patternFill patternType="solid">
        <fgColor rgb="FFFFFFFF"/>
      </patternFill>
    </fill>
    <fill>
      <patternFill patternType="solid">
        <fgColor rgb="FF1F2226"/>
      </patternFill>
    </fill>
  </fills>
  <borders count="6">
    <border>
      <left/>
      <right/>
      <top/>
      <bottom/>
      <diagonal/>
    </border>
    <border>
      <left style="thin">
        <color rgb="FFE0B800"/>
      </left>
      <right style="thin">
        <color rgb="FFE0B800"/>
      </right>
      <top style="thin">
        <color rgb="FFE0B800"/>
      </top>
      <bottom style="thin">
        <color rgb="FFE0B800"/>
      </bottom>
      <diagonal/>
    </border>
    <border>
      <left style="thin">
        <color rgb="FFDAD8CF"/>
      </left>
      <right style="thin">
        <color rgb="FFDAD8CF"/>
      </right>
      <top style="thin">
        <color rgb="FFDAD8CF"/>
      </top>
      <bottom style="thin">
        <color rgb="FFDAD8CF"/>
      </bottom>
      <diagonal/>
    </border>
    <border>
      <left/>
      <right/>
      <top/>
      <bottom style="thin">
        <color rgb="FFDAD8CF"/>
      </bottom>
      <diagonal/>
    </border>
    <border>
      <left style="thin">
        <color rgb="FFFFFFFF"/>
      </left>
      <right style="thin">
        <color rgb="FFFFFFFF"/>
      </right>
      <top/>
      <bottom style="thin">
        <color rgb="FFDAD8CF"/>
      </bottom>
      <diagonal/>
    </border>
    <border>
      <left/>
      <right/>
      <top style="double">
        <color rgb="FF111111"/>
      </top>
      <bottom/>
      <diagonal/>
    </border>
  </borders>
  <cellStyleXfs count="1">
    <xf numFmtId="0" fontId="0" fillId="0" borderId="0"/>
  </cellStyleXfs>
  <cellXfs count="31">
    <xf numFmtId="0" fontId="0" fillId="0" borderId="0" xfId="0"/>
    <xf numFmtId="0" fontId="1" fillId="0" borderId="0" xfId="0" applyFont="1"/>
    <xf numFmtId="0" fontId="2" fillId="0" borderId="0" xfId="0" applyFont="1" applyAlignment="1">
      <alignment horizontal="right"/>
    </xf>
    <xf numFmtId="0" fontId="3" fillId="0" borderId="0" xfId="0" applyFont="1" applyAlignment="1">
      <alignment horizontal="right"/>
    </xf>
    <xf numFmtId="0" fontId="1" fillId="2" borderId="0" xfId="0" applyFont="1" applyFill="1"/>
    <xf numFmtId="0" fontId="4" fillId="0" borderId="0" xfId="0" applyFont="1" applyAlignment="1">
      <alignment vertical="center"/>
    </xf>
    <xf numFmtId="0" fontId="1" fillId="3" borderId="1" xfId="0" applyFont="1" applyFill="1" applyBorder="1" applyAlignment="1" applyProtection="1">
      <alignment horizontal="left" vertical="center" indent="1"/>
      <protection locked="0"/>
    </xf>
    <xf numFmtId="0" fontId="1" fillId="3" borderId="1" xfId="0" applyFont="1" applyFill="1" applyBorder="1" applyProtection="1"/>
    <xf numFmtId="0" fontId="5" fillId="0" borderId="0" xfId="0" applyFont="1" applyAlignment="1">
      <alignment vertical="center"/>
    </xf>
    <xf numFmtId="164" fontId="1" fillId="3" borderId="1" xfId="0" applyNumberFormat="1" applyFont="1" applyFill="1" applyBorder="1" applyAlignment="1" applyProtection="1">
      <alignment horizontal="right" vertical="center"/>
      <protection locked="0"/>
    </xf>
    <xf numFmtId="0" fontId="5" fillId="0" borderId="0" xfId="0" applyFont="1" applyAlignment="1">
      <alignment vertical="center" indent="1"/>
    </xf>
    <xf numFmtId="0" fontId="1" fillId="4" borderId="2" xfId="0" applyFont="1" applyFill="1" applyBorder="1"/>
    <xf numFmtId="10" fontId="1" fillId="3" borderId="1" xfId="0" applyNumberFormat="1" applyFont="1" applyFill="1" applyBorder="1" applyAlignment="1" applyProtection="1">
      <alignment horizontal="right" vertical="center"/>
      <protection locked="0"/>
    </xf>
    <xf numFmtId="1" fontId="1" fillId="3" borderId="1" xfId="0" applyNumberFormat="1" applyFont="1" applyFill="1" applyBorder="1" applyAlignment="1" applyProtection="1">
      <alignment horizontal="right" vertical="center"/>
      <protection locked="0"/>
    </xf>
    <xf numFmtId="0" fontId="6" fillId="5" borderId="0" xfId="0" applyFont="1" applyFill="1" applyAlignment="1">
      <alignment vertical="center" indent="1"/>
    </xf>
    <xf numFmtId="0" fontId="6" fillId="5" borderId="0" xfId="0" applyFont="1" applyFill="1" applyAlignment="1">
      <alignment horizontal="right" vertical="center" wrapText="1"/>
    </xf>
    <xf numFmtId="1" fontId="1" fillId="4" borderId="3" xfId="0" applyNumberFormat="1" applyFont="1" applyFill="1" applyBorder="1" applyAlignment="1" applyProtection="1">
      <alignment horizontal="right" vertical="center"/>
    </xf>
    <xf numFmtId="165" fontId="1" fillId="3" borderId="4" xfId="0" applyNumberFormat="1" applyFont="1" applyFill="1" applyBorder="1" applyAlignment="1" applyProtection="1">
      <alignment horizontal="right" vertical="center"/>
      <protection locked="0"/>
    </xf>
    <xf numFmtId="165" fontId="1" fillId="4" borderId="3" xfId="0" applyNumberFormat="1" applyFont="1" applyFill="1" applyBorder="1" applyAlignment="1" applyProtection="1">
      <alignment horizontal="right" vertical="center"/>
    </xf>
    <xf numFmtId="166" fontId="1" fillId="4" borderId="3" xfId="0" applyNumberFormat="1" applyFont="1" applyFill="1" applyBorder="1" applyAlignment="1" applyProtection="1">
      <alignment horizontal="right" vertical="center"/>
    </xf>
    <xf numFmtId="166" fontId="7" fillId="2" borderId="3" xfId="0" applyNumberFormat="1" applyFont="1" applyFill="1" applyBorder="1" applyAlignment="1" applyProtection="1">
      <alignment horizontal="right" vertical="center"/>
    </xf>
    <xf numFmtId="0" fontId="8" fillId="2" borderId="5" xfId="0" applyFont="1" applyFill="1" applyBorder="1" applyAlignment="1">
      <alignment vertical="center"/>
    </xf>
    <xf numFmtId="0" fontId="8" fillId="2" borderId="5" xfId="0" applyFont="1" applyFill="1" applyBorder="1"/>
    <xf numFmtId="166" fontId="8" fillId="2" borderId="5" xfId="0" applyNumberFormat="1" applyFont="1" applyFill="1" applyBorder="1" applyAlignment="1" applyProtection="1">
      <alignment horizontal="right" vertical="center"/>
    </xf>
    <xf numFmtId="0" fontId="5" fillId="0" borderId="0" xfId="0" applyFont="1" applyAlignment="1" applyProtection="1">
      <alignment horizontal="left" vertical="center" indent="1"/>
    </xf>
    <xf numFmtId="0" fontId="1" fillId="0" borderId="0" xfId="0" applyFont="1" applyAlignment="1">
      <alignment vertical="center"/>
    </xf>
    <xf numFmtId="0" fontId="5" fillId="0" borderId="0" xfId="0" applyFont="1" applyAlignment="1" applyProtection="1">
      <alignment vertical="bottom"/>
    </xf>
    <xf numFmtId="0" fontId="9" fillId="0" borderId="0" xfId="0" applyFont="1" applyAlignment="1" applyProtection="1">
      <alignment vertical="center"/>
    </xf>
    <xf numFmtId="0" fontId="1" fillId="0" borderId="0" xfId="0" applyFont="1" applyAlignment="1" applyProtection="1">
      <alignment vertical="top" wrapText="1"/>
    </xf>
    <xf numFmtId="0" fontId="4" fillId="0" borderId="0" xfId="0" applyFont="1" applyAlignment="1">
      <alignment vertical="top"/>
    </xf>
    <xf numFmtId="0" fontId="10" fillId="0" borderId="0" xfId="0" applyFont="1" applyAlignment="1" applyProtection="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construction-cash-flow-template/?utm_source=template&amp;utm_medium=xlsx&amp;utm_campaign=construction-cash-flow-template&amp;utm_content=header" TargetMode="External"/><Relationship Id="rId3"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construction-cash-flow-template/?utm_source=template&amp;utm_medium=xlsx&amp;utm_campaign=construction-cash-flow-template&amp;utm_content=header" TargetMode="External"/></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1</xdr:col>
      <xdr:colOff>0</xdr:colOff>
      <xdr:row>45</xdr:row>
      <xdr:rowOff>28575</xdr:rowOff>
    </xdr:from>
    <xdr:ext cx="1143000" cy="195588"/>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ramingandfigures.com/templates/construction-cash-flow-template/?utm_source=template&amp;utm_medium=xlsx&amp;utm_campaign=construction-cash-flow-template&amp;utm_content=footer"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framingandfigures.com/templates/construction-cash-flow-template/?utm_source=template&amp;utm_medium=xlsx&amp;utm_campaign=construction-cash-flow-template&amp;utm_content=about" TargetMode="External"/><Relationship Id="rId2" Type="http://schemas.openxmlformats.org/officeDocument/2006/relationships/hyperlink" Target="https://framingandfigures.com/tools/retainage-calculator/?utm_source=template&amp;utm_medium=xlsx&amp;utm_campaign=construction-cash-flow-template&amp;utm_content=about" TargetMode="External"/><Relationship Id="rId3" Type="http://schemas.openxmlformats.org/officeDocument/2006/relationships/hyperlink" Target="https://framingandfigures.com/guides/retainage-in-construction/?utm_source=template&amp;utm_medium=xlsx&amp;utm_campaign=construction-cash-flow-template&amp;utm_content=about" TargetMode="External"/><Relationship Id="rId4" Type="http://schemas.openxmlformats.org/officeDocument/2006/relationships/hyperlink" Target="https://framingandfigures.com/templates/?utm_source=template&amp;utm_medium=xlsx&amp;utm_campaign=construction-cash-flow-template&amp;utm_content=about" TargetMode="External"/><Relationship Id="rId5" Type="http://schemas.openxmlformats.org/officeDocument/2006/relationships/hyperlink" Target="https://framingandfigures.com/templates/pay-application-template/?utm_source=template&amp;utm_medium=xlsx&amp;utm_campaign=construction-cash-flow-template&amp;utm_content=about" TargetMode="External"/><Relationship Id="rId6" Type="http://schemas.openxmlformats.org/officeDocument/2006/relationships/hyperlink" Target="https://framingandfigures.com/templates/construction-budget-template/?utm_source=template&amp;utm_medium=xlsx&amp;utm_campaign=construction-cash-flow-template&amp;utm_content=about" TargetMode="External"/><Relationship Id="rId7" Type="http://schemas.openxmlformats.org/officeDocument/2006/relationships/hyperlink" Target="https://framingandfigures.com/templates/construction-schedule-template/?utm_source=template&amp;utm_medium=xlsx&amp;utm_campaign=construction-cash-flow-template&amp;utm_content=about" TargetMode="External"/><Relationship Id="rId8" Type="http://schemas.openxmlformats.org/officeDocument/2006/relationships/hyperlink" Target="https://framingandfigures.com/templates/wip-schedule-template/?utm_source=template&amp;utm_medium=xlsx&amp;utm_campaign=construction-cash-flow-template&amp;utm_content=about" TargetMode="External"/><Relationship Id="rId9"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46"/>
  <sheetViews>
    <sheetView workbookViewId="0" showGridLines="0"/>
  </sheetViews>
  <sheetFormatPr defaultRowHeight="15" outlineLevelRow="0" outlineLevelCol="0" x14ac:dyDescent="55"/>
  <cols>
    <col min="1" max="1" width="3" style="1" customWidth="1"/>
    <col min="2" max="2" width="8" style="1" customWidth="1"/>
    <col min="3" max="3" width="11" style="1" customWidth="1"/>
    <col min="4" max="4" width="12" style="1" customWidth="1"/>
    <col min="5" max="10" width="13.5" style="1" customWidth="1"/>
    <col min="11" max="11" width="14" style="1" customWidth="1"/>
    <col min="12" max="12" width="3" style="1" customWidth="1"/>
  </cols>
  <sheetData>
    <row r="1" ht="15" customHeight="1" x14ac:dyDescent="0.25"/>
    <row r="2" ht="22" customHeight="1" spans="6:11" x14ac:dyDescent="0.25">
      <c r="F2" s="2" t="s">
        <v>0</v>
      </c>
      <c r="G2" s="2"/>
      <c r="H2" s="2"/>
      <c r="I2" s="2"/>
      <c r="J2" s="2"/>
      <c r="K2" s="2"/>
    </row>
    <row r="3" ht="22" customHeight="1" spans="6:11" x14ac:dyDescent="0.25">
      <c r="F3" s="3" t="s">
        <v>1</v>
      </c>
      <c r="G3" s="3"/>
      <c r="H3" s="3"/>
      <c r="I3" s="3"/>
      <c r="J3" s="3"/>
      <c r="K3" s="3"/>
    </row>
    <row r="4" ht="15" customHeight="1" x14ac:dyDescent="0.25"/>
    <row r="5" ht="4" customHeight="1" spans="2:11" x14ac:dyDescent="0.25">
      <c r="B5" s="4"/>
      <c r="C5" s="4"/>
      <c r="D5" s="4"/>
      <c r="E5" s="4"/>
      <c r="F5" s="4"/>
      <c r="G5" s="4"/>
      <c r="H5" s="4"/>
      <c r="I5" s="4"/>
      <c r="J5" s="4"/>
      <c r="K5" s="4"/>
    </row>
    <row r="6" ht="15" customHeight="1" x14ac:dyDescent="0.25"/>
    <row r="7" ht="15" customHeight="1" spans="2:10" x14ac:dyDescent="0.25">
      <c r="B7" s="5" t="s">
        <v>2</v>
      </c>
      <c r="C7" s="5"/>
      <c r="D7" s="5"/>
      <c r="E7" s="6"/>
      <c r="F7" s="6"/>
      <c r="G7" s="6"/>
      <c r="I7" s="7"/>
      <c r="J7" s="8" t="s">
        <v>3</v>
      </c>
    </row>
    <row r="8" ht="15" customHeight="1" spans="2:10" x14ac:dyDescent="0.25">
      <c r="B8" s="5" t="s">
        <v>4</v>
      </c>
      <c r="C8" s="5"/>
      <c r="D8" s="5"/>
      <c r="E8" s="9">
        <v>480000</v>
      </c>
      <c r="F8" s="10" t="s">
        <v>5</v>
      </c>
      <c r="I8" s="11"/>
      <c r="J8" s="8" t="s">
        <v>6</v>
      </c>
    </row>
    <row r="9" ht="15" customHeight="1" spans="2:6" x14ac:dyDescent="0.25">
      <c r="B9" s="5" t="s">
        <v>7</v>
      </c>
      <c r="C9" s="5"/>
      <c r="D9" s="5"/>
      <c r="E9" s="9">
        <v>408000</v>
      </c>
      <c r="F9" s="10" t="s">
        <v>8</v>
      </c>
    </row>
    <row r="10" ht="15" customHeight="1" spans="2:6" x14ac:dyDescent="0.25">
      <c r="B10" s="5" t="s">
        <v>9</v>
      </c>
      <c r="C10" s="5"/>
      <c r="D10" s="5"/>
      <c r="E10" s="12">
        <v>0.1</v>
      </c>
      <c r="F10" s="10" t="s">
        <v>10</v>
      </c>
    </row>
    <row r="11" ht="15" customHeight="1" spans="2:6" x14ac:dyDescent="0.25">
      <c r="B11" s="5" t="s">
        <v>11</v>
      </c>
      <c r="C11" s="5"/>
      <c r="D11" s="5"/>
      <c r="E11" s="13">
        <v>1</v>
      </c>
      <c r="F11" s="10" t="s">
        <v>12</v>
      </c>
    </row>
    <row r="12" ht="15" customHeight="1" spans="2:6" x14ac:dyDescent="0.25">
      <c r="B12" s="5" t="s">
        <v>13</v>
      </c>
      <c r="C12" s="5"/>
      <c r="D12" s="5"/>
      <c r="E12" s="13">
        <v>10</v>
      </c>
      <c r="F12" s="10" t="s">
        <v>14</v>
      </c>
    </row>
    <row r="13" ht="15" customHeight="1" x14ac:dyDescent="0.25"/>
    <row r="14" ht="15" customHeight="1" spans="2:11" x14ac:dyDescent="0.25">
      <c r="B14" s="14" t="s">
        <v>15</v>
      </c>
      <c r="C14" s="14"/>
      <c r="D14" s="14"/>
      <c r="E14" s="14"/>
      <c r="F14" s="14"/>
      <c r="G14" s="14"/>
      <c r="H14" s="14"/>
      <c r="I14" s="14"/>
      <c r="J14" s="14"/>
      <c r="K14" s="14"/>
    </row>
    <row r="15" ht="26" customHeight="1" spans="2:11" x14ac:dyDescent="0.25">
      <c r="B15" s="15" t="s">
        <v>16</v>
      </c>
      <c r="C15" s="15" t="s">
        <v>17</v>
      </c>
      <c r="D15" s="15" t="s">
        <v>18</v>
      </c>
      <c r="E15" s="15" t="s">
        <v>19</v>
      </c>
      <c r="F15" s="15" t="s">
        <v>20</v>
      </c>
      <c r="G15" s="15" t="s">
        <v>21</v>
      </c>
      <c r="H15" s="15" t="s">
        <v>22</v>
      </c>
      <c r="I15" s="15" t="s">
        <v>23</v>
      </c>
      <c r="J15" s="15" t="s">
        <v>24</v>
      </c>
      <c r="K15" s="15" t="s">
        <v>25</v>
      </c>
    </row>
    <row r="16" ht="15" customHeight="1" spans="2:11" x14ac:dyDescent="0.25">
      <c r="B16" s="16">
        <v>1</v>
      </c>
      <c r="C16" s="17">
        <v>0.05</v>
      </c>
      <c r="D16" s="18">
        <f>ROUND(SUM($C$16:C16),6)</f>
        <v>0.05</v>
      </c>
      <c r="E16" s="19">
        <f>ROUND($E$8*C16,2)</f>
        <v>24000</v>
      </c>
      <c r="F16" s="19">
        <f>ROUND(E16*$E$10,2)</f>
        <v>2400</v>
      </c>
      <c r="G16" s="19">
        <f>ROUND(E16-F16,2)</f>
        <v>21600</v>
      </c>
      <c r="H16" s="19">
        <f>ROUND(IF($B16-$E$11&gt;=1,INDEX($G$16:$G$33,$B16-$E$11),0)+IF($B16=$E$12,$F$34,0),2)</f>
        <v>0</v>
      </c>
      <c r="I16" s="19">
        <f>ROUND($E$9*C16,2)</f>
        <v>20400</v>
      </c>
      <c r="J16" s="19">
        <f>ROUND(H16-I16,2)</f>
        <v>-20400</v>
      </c>
      <c r="K16" s="20">
        <f>ROUND(SUM($J$16:J16),2)</f>
        <v>-20400</v>
      </c>
    </row>
    <row r="17" ht="15" customHeight="1" spans="2:11" x14ac:dyDescent="0.25">
      <c r="B17" s="16">
        <v>2</v>
      </c>
      <c r="C17" s="17">
        <v>0.1</v>
      </c>
      <c r="D17" s="18">
        <f>ROUND(SUM($C$16:C17),6)</f>
        <v>0.15</v>
      </c>
      <c r="E17" s="19">
        <f>ROUND($E$8*C17,2)</f>
        <v>48000</v>
      </c>
      <c r="F17" s="19">
        <f>ROUND(E17*$E$10,2)</f>
        <v>4800</v>
      </c>
      <c r="G17" s="19">
        <f>ROUND(E17-F17,2)</f>
        <v>43200</v>
      </c>
      <c r="H17" s="19">
        <f>ROUND(IF($B17-$E$11&gt;=1,INDEX($G$16:$G$33,$B17-$E$11),0)+IF($B17=$E$12,$F$34,0),2)</f>
        <v>21600</v>
      </c>
      <c r="I17" s="19">
        <f>ROUND($E$9*C17,2)</f>
        <v>40800</v>
      </c>
      <c r="J17" s="19">
        <f>ROUND(H17-I17,2)</f>
        <v>-19200</v>
      </c>
      <c r="K17" s="20">
        <f>ROUND(SUM($J$16:J17),2)</f>
        <v>-39600</v>
      </c>
    </row>
    <row r="18" ht="15" customHeight="1" spans="2:11" x14ac:dyDescent="0.25">
      <c r="B18" s="16">
        <v>3</v>
      </c>
      <c r="C18" s="17">
        <v>0.15</v>
      </c>
      <c r="D18" s="18">
        <f>ROUND(SUM($C$16:C18),6)</f>
        <v>0.3</v>
      </c>
      <c r="E18" s="19">
        <f>ROUND($E$8*C18,2)</f>
        <v>72000</v>
      </c>
      <c r="F18" s="19">
        <f>ROUND(E18*$E$10,2)</f>
        <v>7200</v>
      </c>
      <c r="G18" s="19">
        <f>ROUND(E18-F18,2)</f>
        <v>64800</v>
      </c>
      <c r="H18" s="19">
        <f>ROUND(IF($B18-$E$11&gt;=1,INDEX($G$16:$G$33,$B18-$E$11),0)+IF($B18=$E$12,$F$34,0),2)</f>
        <v>43200</v>
      </c>
      <c r="I18" s="19">
        <f>ROUND($E$9*C18,2)</f>
        <v>61200</v>
      </c>
      <c r="J18" s="19">
        <f>ROUND(H18-I18,2)</f>
        <v>-18000</v>
      </c>
      <c r="K18" s="20">
        <f>ROUND(SUM($J$16:J18),2)</f>
        <v>-57600</v>
      </c>
    </row>
    <row r="19" ht="15" customHeight="1" spans="2:11" x14ac:dyDescent="0.25">
      <c r="B19" s="16">
        <v>4</v>
      </c>
      <c r="C19" s="17">
        <v>0.2</v>
      </c>
      <c r="D19" s="18">
        <f>ROUND(SUM($C$16:C19),6)</f>
        <v>0.5</v>
      </c>
      <c r="E19" s="19">
        <f>ROUND($E$8*C19,2)</f>
        <v>96000</v>
      </c>
      <c r="F19" s="19">
        <f>ROUND(E19*$E$10,2)</f>
        <v>9600</v>
      </c>
      <c r="G19" s="19">
        <f>ROUND(E19-F19,2)</f>
        <v>86400</v>
      </c>
      <c r="H19" s="19">
        <f>ROUND(IF($B19-$E$11&gt;=1,INDEX($G$16:$G$33,$B19-$E$11),0)+IF($B19=$E$12,$F$34,0),2)</f>
        <v>64800</v>
      </c>
      <c r="I19" s="19">
        <f>ROUND($E$9*C19,2)</f>
        <v>81600</v>
      </c>
      <c r="J19" s="19">
        <f>ROUND(H19-I19,2)</f>
        <v>-16800</v>
      </c>
      <c r="K19" s="20">
        <f>ROUND(SUM($J$16:J19),2)</f>
        <v>-74400</v>
      </c>
    </row>
    <row r="20" ht="15" customHeight="1" spans="2:11" x14ac:dyDescent="0.25">
      <c r="B20" s="16">
        <v>5</v>
      </c>
      <c r="C20" s="17">
        <v>0.2</v>
      </c>
      <c r="D20" s="18">
        <f>ROUND(SUM($C$16:C20),6)</f>
        <v>0.7</v>
      </c>
      <c r="E20" s="19">
        <f>ROUND($E$8*C20,2)</f>
        <v>96000</v>
      </c>
      <c r="F20" s="19">
        <f>ROUND(E20*$E$10,2)</f>
        <v>9600</v>
      </c>
      <c r="G20" s="19">
        <f>ROUND(E20-F20,2)</f>
        <v>86400</v>
      </c>
      <c r="H20" s="19">
        <f>ROUND(IF($B20-$E$11&gt;=1,INDEX($G$16:$G$33,$B20-$E$11),0)+IF($B20=$E$12,$F$34,0),2)</f>
        <v>86400</v>
      </c>
      <c r="I20" s="19">
        <f>ROUND($E$9*C20,2)</f>
        <v>81600</v>
      </c>
      <c r="J20" s="19">
        <f>ROUND(H20-I20,2)</f>
        <v>4800</v>
      </c>
      <c r="K20" s="20">
        <f>ROUND(SUM($J$16:J20),2)</f>
        <v>-69600</v>
      </c>
    </row>
    <row r="21" ht="15" customHeight="1" spans="2:11" x14ac:dyDescent="0.25">
      <c r="B21" s="16">
        <v>6</v>
      </c>
      <c r="C21" s="17">
        <v>0.15</v>
      </c>
      <c r="D21" s="18">
        <f>ROUND(SUM($C$16:C21),6)</f>
        <v>0.85</v>
      </c>
      <c r="E21" s="19">
        <f>ROUND($E$8*C21,2)</f>
        <v>72000</v>
      </c>
      <c r="F21" s="19">
        <f>ROUND(E21*$E$10,2)</f>
        <v>7200</v>
      </c>
      <c r="G21" s="19">
        <f>ROUND(E21-F21,2)</f>
        <v>64800</v>
      </c>
      <c r="H21" s="19">
        <f>ROUND(IF($B21-$E$11&gt;=1,INDEX($G$16:$G$33,$B21-$E$11),0)+IF($B21=$E$12,$F$34,0),2)</f>
        <v>86400</v>
      </c>
      <c r="I21" s="19">
        <f>ROUND($E$9*C21,2)</f>
        <v>61200</v>
      </c>
      <c r="J21" s="19">
        <f>ROUND(H21-I21,2)</f>
        <v>25200</v>
      </c>
      <c r="K21" s="20">
        <f>ROUND(SUM($J$16:J21),2)</f>
        <v>-44400</v>
      </c>
    </row>
    <row r="22" ht="15" customHeight="1" spans="2:11" x14ac:dyDescent="0.25">
      <c r="B22" s="16">
        <v>7</v>
      </c>
      <c r="C22" s="17">
        <v>0.1</v>
      </c>
      <c r="D22" s="18">
        <f>ROUND(SUM($C$16:C22),6)</f>
        <v>0.95</v>
      </c>
      <c r="E22" s="19">
        <f>ROUND($E$8*C22,2)</f>
        <v>48000</v>
      </c>
      <c r="F22" s="19">
        <f>ROUND(E22*$E$10,2)</f>
        <v>4800</v>
      </c>
      <c r="G22" s="19">
        <f>ROUND(E22-F22,2)</f>
        <v>43200</v>
      </c>
      <c r="H22" s="19">
        <f>ROUND(IF($B22-$E$11&gt;=1,INDEX($G$16:$G$33,$B22-$E$11),0)+IF($B22=$E$12,$F$34,0),2)</f>
        <v>64800</v>
      </c>
      <c r="I22" s="19">
        <f>ROUND($E$9*C22,2)</f>
        <v>40800</v>
      </c>
      <c r="J22" s="19">
        <f>ROUND(H22-I22,2)</f>
        <v>24000</v>
      </c>
      <c r="K22" s="20">
        <f>ROUND(SUM($J$16:J22),2)</f>
        <v>-20400</v>
      </c>
    </row>
    <row r="23" ht="15" customHeight="1" spans="2:11" x14ac:dyDescent="0.25">
      <c r="B23" s="16">
        <v>8</v>
      </c>
      <c r="C23" s="17">
        <v>0.05</v>
      </c>
      <c r="D23" s="18">
        <f>ROUND(SUM($C$16:C23),6)</f>
        <v>1</v>
      </c>
      <c r="E23" s="19">
        <f>ROUND($E$8*C23,2)</f>
        <v>24000</v>
      </c>
      <c r="F23" s="19">
        <f>ROUND(E23*$E$10,2)</f>
        <v>2400</v>
      </c>
      <c r="G23" s="19">
        <f>ROUND(E23-F23,2)</f>
        <v>21600</v>
      </c>
      <c r="H23" s="19">
        <f>ROUND(IF($B23-$E$11&gt;=1,INDEX($G$16:$G$33,$B23-$E$11),0)+IF($B23=$E$12,$F$34,0),2)</f>
        <v>43200</v>
      </c>
      <c r="I23" s="19">
        <f>ROUND($E$9*C23,2)</f>
        <v>20400</v>
      </c>
      <c r="J23" s="19">
        <f>ROUND(H23-I23,2)</f>
        <v>22800</v>
      </c>
      <c r="K23" s="20">
        <f>ROUND(SUM($J$16:J23),2)</f>
        <v>2400</v>
      </c>
    </row>
    <row r="24" ht="15" customHeight="1" spans="2:11" x14ac:dyDescent="0.25">
      <c r="B24" s="16">
        <v>9</v>
      </c>
      <c r="C24" s="17"/>
      <c r="D24" s="18">
        <f>ROUND(SUM($C$16:C24),6)</f>
        <v>1</v>
      </c>
      <c r="E24" s="19">
        <f>ROUND($E$8*C24,2)</f>
        <v>0</v>
      </c>
      <c r="F24" s="19">
        <f>ROUND(E24*$E$10,2)</f>
        <v>0</v>
      </c>
      <c r="G24" s="19">
        <f>ROUND(E24-F24,2)</f>
        <v>0</v>
      </c>
      <c r="H24" s="19">
        <f>ROUND(IF($B24-$E$11&gt;=1,INDEX($G$16:$G$33,$B24-$E$11),0)+IF($B24=$E$12,$F$34,0),2)</f>
        <v>21600</v>
      </c>
      <c r="I24" s="19">
        <f>ROUND($E$9*C24,2)</f>
        <v>0</v>
      </c>
      <c r="J24" s="19">
        <f>ROUND(H24-I24,2)</f>
        <v>21600</v>
      </c>
      <c r="K24" s="20">
        <f>ROUND(SUM($J$16:J24),2)</f>
        <v>24000</v>
      </c>
    </row>
    <row r="25" ht="15" customHeight="1" spans="2:11" x14ac:dyDescent="0.25">
      <c r="B25" s="16">
        <v>10</v>
      </c>
      <c r="C25" s="17"/>
      <c r="D25" s="18">
        <f>ROUND(SUM($C$16:C25),6)</f>
        <v>1</v>
      </c>
      <c r="E25" s="19">
        <f>ROUND($E$8*C25,2)</f>
        <v>0</v>
      </c>
      <c r="F25" s="19">
        <f>ROUND(E25*$E$10,2)</f>
        <v>0</v>
      </c>
      <c r="G25" s="19">
        <f>ROUND(E25-F25,2)</f>
        <v>0</v>
      </c>
      <c r="H25" s="19">
        <f>ROUND(IF($B25-$E$11&gt;=1,INDEX($G$16:$G$33,$B25-$E$11),0)+IF($B25=$E$12,$F$34,0),2)</f>
        <v>48000</v>
      </c>
      <c r="I25" s="19">
        <f>ROUND($E$9*C25,2)</f>
        <v>0</v>
      </c>
      <c r="J25" s="19">
        <f>ROUND(H25-I25,2)</f>
        <v>48000</v>
      </c>
      <c r="K25" s="20">
        <f>ROUND(SUM($J$16:J25),2)</f>
        <v>72000</v>
      </c>
    </row>
    <row r="26" ht="15" customHeight="1" spans="2:11" x14ac:dyDescent="0.25">
      <c r="B26" s="16">
        <v>11</v>
      </c>
      <c r="C26" s="17"/>
      <c r="D26" s="18">
        <f>ROUND(SUM($C$16:C26),6)</f>
        <v>1</v>
      </c>
      <c r="E26" s="19">
        <f>ROUND($E$8*C26,2)</f>
        <v>0</v>
      </c>
      <c r="F26" s="19">
        <f>ROUND(E26*$E$10,2)</f>
        <v>0</v>
      </c>
      <c r="G26" s="19">
        <f>ROUND(E26-F26,2)</f>
        <v>0</v>
      </c>
      <c r="H26" s="19">
        <f>ROUND(IF($B26-$E$11&gt;=1,INDEX($G$16:$G$33,$B26-$E$11),0)+IF($B26=$E$12,$F$34,0),2)</f>
        <v>0</v>
      </c>
      <c r="I26" s="19">
        <f>ROUND($E$9*C26,2)</f>
        <v>0</v>
      </c>
      <c r="J26" s="19">
        <f>ROUND(H26-I26,2)</f>
        <v>0</v>
      </c>
      <c r="K26" s="20">
        <f>ROUND(SUM($J$16:J26),2)</f>
        <v>72000</v>
      </c>
    </row>
    <row r="27" ht="15" customHeight="1" spans="2:11" x14ac:dyDescent="0.25">
      <c r="B27" s="16">
        <v>12</v>
      </c>
      <c r="C27" s="17"/>
      <c r="D27" s="18">
        <f>ROUND(SUM($C$16:C27),6)</f>
        <v>1</v>
      </c>
      <c r="E27" s="19">
        <f>ROUND($E$8*C27,2)</f>
        <v>0</v>
      </c>
      <c r="F27" s="19">
        <f>ROUND(E27*$E$10,2)</f>
        <v>0</v>
      </c>
      <c r="G27" s="19">
        <f>ROUND(E27-F27,2)</f>
        <v>0</v>
      </c>
      <c r="H27" s="19">
        <f>ROUND(IF($B27-$E$11&gt;=1,INDEX($G$16:$G$33,$B27-$E$11),0)+IF($B27=$E$12,$F$34,0),2)</f>
        <v>0</v>
      </c>
      <c r="I27" s="19">
        <f>ROUND($E$9*C27,2)</f>
        <v>0</v>
      </c>
      <c r="J27" s="19">
        <f>ROUND(H27-I27,2)</f>
        <v>0</v>
      </c>
      <c r="K27" s="20">
        <f>ROUND(SUM($J$16:J27),2)</f>
        <v>72000</v>
      </c>
    </row>
    <row r="28" ht="15" customHeight="1" spans="2:11" x14ac:dyDescent="0.25">
      <c r="B28" s="16">
        <v>13</v>
      </c>
      <c r="C28" s="17"/>
      <c r="D28" s="18">
        <f>ROUND(SUM($C$16:C28),6)</f>
        <v>1</v>
      </c>
      <c r="E28" s="19">
        <f>ROUND($E$8*C28,2)</f>
        <v>0</v>
      </c>
      <c r="F28" s="19">
        <f>ROUND(E28*$E$10,2)</f>
        <v>0</v>
      </c>
      <c r="G28" s="19">
        <f>ROUND(E28-F28,2)</f>
        <v>0</v>
      </c>
      <c r="H28" s="19">
        <f>ROUND(IF($B28-$E$11&gt;=1,INDEX($G$16:$G$33,$B28-$E$11),0)+IF($B28=$E$12,$F$34,0),2)</f>
        <v>0</v>
      </c>
      <c r="I28" s="19">
        <f>ROUND($E$9*C28,2)</f>
        <v>0</v>
      </c>
      <c r="J28" s="19">
        <f>ROUND(H28-I28,2)</f>
        <v>0</v>
      </c>
      <c r="K28" s="20">
        <f>ROUND(SUM($J$16:J28),2)</f>
        <v>72000</v>
      </c>
    </row>
    <row r="29" ht="15" customHeight="1" spans="2:11" x14ac:dyDescent="0.25">
      <c r="B29" s="16">
        <v>14</v>
      </c>
      <c r="C29" s="17"/>
      <c r="D29" s="18">
        <f>ROUND(SUM($C$16:C29),6)</f>
        <v>1</v>
      </c>
      <c r="E29" s="19">
        <f>ROUND($E$8*C29,2)</f>
        <v>0</v>
      </c>
      <c r="F29" s="19">
        <f>ROUND(E29*$E$10,2)</f>
        <v>0</v>
      </c>
      <c r="G29" s="19">
        <f>ROUND(E29-F29,2)</f>
        <v>0</v>
      </c>
      <c r="H29" s="19">
        <f>ROUND(IF($B29-$E$11&gt;=1,INDEX($G$16:$G$33,$B29-$E$11),0)+IF($B29=$E$12,$F$34,0),2)</f>
        <v>0</v>
      </c>
      <c r="I29" s="19">
        <f>ROUND($E$9*C29,2)</f>
        <v>0</v>
      </c>
      <c r="J29" s="19">
        <f>ROUND(H29-I29,2)</f>
        <v>0</v>
      </c>
      <c r="K29" s="20">
        <f>ROUND(SUM($J$16:J29),2)</f>
        <v>72000</v>
      </c>
    </row>
    <row r="30" ht="15" customHeight="1" spans="2:11" x14ac:dyDescent="0.25">
      <c r="B30" s="16">
        <v>15</v>
      </c>
      <c r="C30" s="17"/>
      <c r="D30" s="18">
        <f>ROUND(SUM($C$16:C30),6)</f>
        <v>1</v>
      </c>
      <c r="E30" s="19">
        <f>ROUND($E$8*C30,2)</f>
        <v>0</v>
      </c>
      <c r="F30" s="19">
        <f>ROUND(E30*$E$10,2)</f>
        <v>0</v>
      </c>
      <c r="G30" s="19">
        <f>ROUND(E30-F30,2)</f>
        <v>0</v>
      </c>
      <c r="H30" s="19">
        <f>ROUND(IF($B30-$E$11&gt;=1,INDEX($G$16:$G$33,$B30-$E$11),0)+IF($B30=$E$12,$F$34,0),2)</f>
        <v>0</v>
      </c>
      <c r="I30" s="19">
        <f>ROUND($E$9*C30,2)</f>
        <v>0</v>
      </c>
      <c r="J30" s="19">
        <f>ROUND(H30-I30,2)</f>
        <v>0</v>
      </c>
      <c r="K30" s="20">
        <f>ROUND(SUM($J$16:J30),2)</f>
        <v>72000</v>
      </c>
    </row>
    <row r="31" ht="15" customHeight="1" spans="2:11" x14ac:dyDescent="0.25">
      <c r="B31" s="16">
        <v>16</v>
      </c>
      <c r="C31" s="17"/>
      <c r="D31" s="18">
        <f>ROUND(SUM($C$16:C31),6)</f>
        <v>1</v>
      </c>
      <c r="E31" s="19">
        <f>ROUND($E$8*C31,2)</f>
        <v>0</v>
      </c>
      <c r="F31" s="19">
        <f>ROUND(E31*$E$10,2)</f>
        <v>0</v>
      </c>
      <c r="G31" s="19">
        <f>ROUND(E31-F31,2)</f>
        <v>0</v>
      </c>
      <c r="H31" s="19">
        <f>ROUND(IF($B31-$E$11&gt;=1,INDEX($G$16:$G$33,$B31-$E$11),0)+IF($B31=$E$12,$F$34,0),2)</f>
        <v>0</v>
      </c>
      <c r="I31" s="19">
        <f>ROUND($E$9*C31,2)</f>
        <v>0</v>
      </c>
      <c r="J31" s="19">
        <f>ROUND(H31-I31,2)</f>
        <v>0</v>
      </c>
      <c r="K31" s="20">
        <f>ROUND(SUM($J$16:J31),2)</f>
        <v>72000</v>
      </c>
    </row>
    <row r="32" ht="15" customHeight="1" spans="2:11" x14ac:dyDescent="0.25">
      <c r="B32" s="16">
        <v>17</v>
      </c>
      <c r="C32" s="17"/>
      <c r="D32" s="18">
        <f>ROUND(SUM($C$16:C32),6)</f>
        <v>1</v>
      </c>
      <c r="E32" s="19">
        <f>ROUND($E$8*C32,2)</f>
        <v>0</v>
      </c>
      <c r="F32" s="19">
        <f>ROUND(E32*$E$10,2)</f>
        <v>0</v>
      </c>
      <c r="G32" s="19">
        <f>ROUND(E32-F32,2)</f>
        <v>0</v>
      </c>
      <c r="H32" s="19">
        <f>ROUND(IF($B32-$E$11&gt;=1,INDEX($G$16:$G$33,$B32-$E$11),0)+IF($B32=$E$12,$F$34,0),2)</f>
        <v>0</v>
      </c>
      <c r="I32" s="19">
        <f>ROUND($E$9*C32,2)</f>
        <v>0</v>
      </c>
      <c r="J32" s="19">
        <f>ROUND(H32-I32,2)</f>
        <v>0</v>
      </c>
      <c r="K32" s="20">
        <f>ROUND(SUM($J$16:J32),2)</f>
        <v>72000</v>
      </c>
    </row>
    <row r="33" ht="15" customHeight="1" spans="2:11" x14ac:dyDescent="0.25">
      <c r="B33" s="16">
        <v>18</v>
      </c>
      <c r="C33" s="17"/>
      <c r="D33" s="18">
        <f>ROUND(SUM($C$16:C33),6)</f>
        <v>1</v>
      </c>
      <c r="E33" s="19">
        <f>ROUND($E$8*C33,2)</f>
        <v>0</v>
      </c>
      <c r="F33" s="19">
        <f>ROUND(E33*$E$10,2)</f>
        <v>0</v>
      </c>
      <c r="G33" s="19">
        <f>ROUND(E33-F33,2)</f>
        <v>0</v>
      </c>
      <c r="H33" s="19">
        <f>ROUND(IF($B33-$E$11&gt;=1,INDEX($G$16:$G$33,$B33-$E$11),0)+IF($B33=$E$12,$F$34,0),2)</f>
        <v>0</v>
      </c>
      <c r="I33" s="19">
        <f>ROUND($E$9*C33,2)</f>
        <v>0</v>
      </c>
      <c r="J33" s="19">
        <f>ROUND(H33-I33,2)</f>
        <v>0</v>
      </c>
      <c r="K33" s="20">
        <f>ROUND(SUM($J$16:J33),2)</f>
        <v>72000</v>
      </c>
    </row>
    <row r="34" ht="18" customHeight="1" spans="2:10" x14ac:dyDescent="0.25">
      <c r="B34" s="21" t="s">
        <v>26</v>
      </c>
      <c r="C34" s="22"/>
      <c r="D34" s="22"/>
      <c r="E34" s="23">
        <f>ROUND(SUM(E16:E33),2)</f>
        <v>480000</v>
      </c>
      <c r="F34" s="23">
        <f>ROUND(SUM(F16:F33),2)</f>
        <v>48000</v>
      </c>
      <c r="G34" s="23">
        <f>ROUND(SUM(G16:G33),2)</f>
        <v>432000</v>
      </c>
      <c r="H34" s="23">
        <f>ROUND(SUM(H16:H33),2)</f>
        <v>480000</v>
      </c>
      <c r="I34" s="23">
        <f>ROUND(SUM(I16:I33),2)</f>
        <v>408000</v>
      </c>
      <c r="J34" s="23">
        <f>ROUND(SUM(J16:J33),2)</f>
        <v>72000</v>
      </c>
    </row>
    <row r="35" ht="15" customHeight="1" spans="3:4" x14ac:dyDescent="0.25">
      <c r="C35" s="24" t="str">
        <f>"Work entered: "&amp;ROUND(SUM(C16:C33)*100,2)&amp;"%"</f>
        <v>Work entered: 100%</v>
      </c>
      <c r="D35" s="24"/>
    </row>
    <row r="36" ht="15" customHeight="1" x14ac:dyDescent="0.25"/>
    <row r="37" ht="15" customHeight="1" spans="2:11" x14ac:dyDescent="0.25">
      <c r="B37" s="14" t="s">
        <v>27</v>
      </c>
      <c r="C37" s="14"/>
      <c r="D37" s="14"/>
      <c r="E37" s="14"/>
      <c r="F37" s="14"/>
      <c r="G37" s="14"/>
      <c r="H37" s="14"/>
      <c r="I37" s="14"/>
      <c r="J37" s="14"/>
      <c r="K37" s="14"/>
    </row>
    <row r="38" ht="18" customHeight="1" spans="2:5" x14ac:dyDescent="0.25">
      <c r="B38" s="21" t="s">
        <v>28</v>
      </c>
      <c r="C38" s="22"/>
      <c r="D38" s="22"/>
      <c r="E38" s="23">
        <f>MIN($K$16:$K$33)</f>
        <v>-74400</v>
      </c>
    </row>
    <row r="39" ht="15" customHeight="1" spans="2:5" x14ac:dyDescent="0.25">
      <c r="B39" s="25" t="s">
        <v>29</v>
      </c>
      <c r="C39" s="25"/>
      <c r="D39" s="25"/>
      <c r="E39" s="16">
        <f>INDEX($B$16:$B$33,MATCH(E38,$K$16:$K$33,0))</f>
        <v>4</v>
      </c>
    </row>
    <row r="40" ht="15" customHeight="1" x14ac:dyDescent="0.25"/>
    <row r="41" ht="15" customHeight="1" spans="2:2" x14ac:dyDescent="0.25">
      <c r="B41" s="8" t="s">
        <v>30</v>
      </c>
    </row>
    <row r="42" ht="15" customHeight="1" spans="2:2" x14ac:dyDescent="0.25">
      <c r="B42" s="8" t="s">
        <v>31</v>
      </c>
    </row>
    <row r="43" ht="15" customHeight="1" spans="2:2" x14ac:dyDescent="0.25">
      <c r="B43" s="8" t="s">
        <v>32</v>
      </c>
    </row>
    <row r="44" ht="15" customHeight="1" spans="2:2" x14ac:dyDescent="0.25">
      <c r="B44" s="8" t="s">
        <v>33</v>
      </c>
    </row>
    <row r="45" ht="15" customHeight="1" x14ac:dyDescent="0.25"/>
    <row r="46" ht="32" customHeight="1" spans="2:2" x14ac:dyDescent="0.25">
      <c r="B46" s="26" t="s">
        <v>34</v>
      </c>
    </row>
  </sheetData>
  <sheetProtection sheet="1" formatColumns="0" formatRows="0"/>
  <mergeCells count="13">
    <mergeCell ref="F2:K2"/>
    <mergeCell ref="F3:K3"/>
    <mergeCell ref="B7:D7"/>
    <mergeCell ref="E7:G7"/>
    <mergeCell ref="B8:D8"/>
    <mergeCell ref="B9:D9"/>
    <mergeCell ref="B10:D10"/>
    <mergeCell ref="B11:D11"/>
    <mergeCell ref="B12:D12"/>
    <mergeCell ref="B14:K14"/>
    <mergeCell ref="C35:D35"/>
    <mergeCell ref="B37:K37"/>
    <mergeCell ref="B39:D39"/>
  </mergeCells>
  <dataValidations count="5">
    <dataValidation type="decimal" allowBlank="1" showInputMessage="1" prompt="Enter a percent from 0% to 100%." showErrorMessage="1" error="Enter a percent from 0% to 100%." sqref="C16:C33">
      <formula1>0</formula1>
      <formula2>1</formula2>
    </dataValidation>
    <dataValidation type="decimal" allowBlank="1" showInputMessage="1" prompt="Enter a percent from 0% to 100%." showErrorMessage="1" error="Enter a percent from 0% to 100%." sqref="E10">
      <formula1>0</formula1>
      <formula2>1</formula2>
    </dataValidation>
    <dataValidation type="whole" allowBlank="1" showInputMessage="1" prompt="Months from billing to payment: type 1 for one month." showErrorMessage="1" error="Enter a whole number of months, 0 to 3." sqref="E11">
      <formula1>0</formula1>
      <formula2>3</formula2>
    </dataValidation>
    <dataValidation type="whole" allowBlank="1" showInputMessage="1" prompt="The month retainage is paid back: type 10 for month 10." showErrorMessage="1" error="Enter a whole month number, 1 to 18." sqref="E12">
      <formula1>1</formula1>
      <formula2>18</formula2>
    </dataValidation>
    <dataValidation type="decimal" operator="greaterThanOrEqual" allowBlank="1" showInputMessage="1" prompt="Enter a number." showErrorMessage="1" error="Enter a number, 0 or more." sqref="E8:E9">
      <formula1>0</formula1>
    </dataValidation>
  </dataValidations>
  <hyperlinks>
    <hyperlink ref="B46" r:id="rId1"/>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27"/>
  <sheetViews>
    <sheetView workbookViewId="0" showGridLines="0"/>
  </sheetViews>
  <sheetFormatPr defaultRowHeight="15" outlineLevelRow="0" outlineLevelCol="0" x14ac:dyDescent="55"/>
  <cols>
    <col min="1" max="1" width="3" style="1" customWidth="1"/>
    <col min="2" max="2" width="38" style="1" customWidth="1"/>
    <col min="3" max="4" width="32" style="1" customWidth="1"/>
    <col min="5" max="5" width="3" style="1" customWidth="1"/>
  </cols>
  <sheetData>
    <row r="1" ht="15" customHeight="1" x14ac:dyDescent="0.25"/>
    <row r="2" ht="22" customHeight="1" spans="3:4" x14ac:dyDescent="0.25">
      <c r="C2" s="2" t="s">
        <v>35</v>
      </c>
      <c r="D2" s="2"/>
    </row>
    <row r="3" ht="22" customHeight="1" spans="3:4" x14ac:dyDescent="0.25">
      <c r="C3" s="3" t="s">
        <v>36</v>
      </c>
      <c r="D3" s="3"/>
    </row>
    <row r="4" ht="15" customHeight="1" x14ac:dyDescent="0.25"/>
    <row r="5" ht="4" customHeight="1" spans="2:4" x14ac:dyDescent="0.25">
      <c r="B5" s="4"/>
      <c r="C5" s="4"/>
      <c r="D5" s="4"/>
    </row>
    <row r="6" ht="15" customHeight="1" x14ac:dyDescent="0.25"/>
    <row r="7" ht="24" customHeight="1" spans="2:4" x14ac:dyDescent="0.25">
      <c r="B7" s="27" t="s">
        <v>37</v>
      </c>
      <c r="C7" s="27"/>
      <c r="D7" s="27"/>
    </row>
    <row r="8" ht="43" customHeight="1" spans="2:4" x14ac:dyDescent="0.25">
      <c r="B8" s="28" t="s">
        <v>38</v>
      </c>
      <c r="C8" s="28"/>
      <c r="D8" s="28"/>
    </row>
    <row r="9" ht="15" customHeight="1" x14ac:dyDescent="0.25"/>
    <row r="10" ht="15" customHeight="1" spans="2:4" x14ac:dyDescent="0.25">
      <c r="B10" s="14" t="s">
        <v>39</v>
      </c>
      <c r="C10" s="14"/>
      <c r="D10" s="14"/>
    </row>
    <row r="11" ht="69" customHeight="1" spans="2:4" x14ac:dyDescent="0.25">
      <c r="B11" s="29" t="s">
        <v>40</v>
      </c>
      <c r="C11" s="28" t="s">
        <v>41</v>
      </c>
      <c r="D11" s="28"/>
    </row>
    <row r="12" ht="56" customHeight="1" spans="2:4" x14ac:dyDescent="0.25">
      <c r="B12" s="29" t="s">
        <v>42</v>
      </c>
      <c r="C12" s="28" t="s">
        <v>43</v>
      </c>
      <c r="D12" s="28"/>
    </row>
    <row r="13" ht="56" customHeight="1" spans="2:4" x14ac:dyDescent="0.25">
      <c r="B13" s="29" t="s">
        <v>44</v>
      </c>
      <c r="C13" s="28" t="s">
        <v>45</v>
      </c>
      <c r="D13" s="28"/>
    </row>
    <row r="14" ht="69" customHeight="1" spans="2:4" x14ac:dyDescent="0.25">
      <c r="B14" s="29" t="s">
        <v>46</v>
      </c>
      <c r="C14" s="28" t="s">
        <v>47</v>
      </c>
      <c r="D14" s="28"/>
    </row>
    <row r="15" ht="82" customHeight="1" spans="2:4" x14ac:dyDescent="0.25">
      <c r="B15" s="29" t="s">
        <v>48</v>
      </c>
      <c r="C15" s="28" t="s">
        <v>49</v>
      </c>
      <c r="D15" s="28"/>
    </row>
    <row r="16" ht="17" customHeight="1" spans="2:4" x14ac:dyDescent="0.25">
      <c r="B16" s="29" t="s">
        <v>50</v>
      </c>
      <c r="C16" s="28" t="s">
        <v>51</v>
      </c>
      <c r="D16" s="28"/>
    </row>
    <row r="17" ht="30" customHeight="1" spans="2:4" x14ac:dyDescent="0.25">
      <c r="B17" s="29" t="s">
        <v>52</v>
      </c>
      <c r="C17" s="28" t="s">
        <v>53</v>
      </c>
      <c r="D17" s="28"/>
    </row>
    <row r="18" ht="15" customHeight="1" x14ac:dyDescent="0.25"/>
    <row r="19" ht="15" customHeight="1" spans="2:4" x14ac:dyDescent="0.25">
      <c r="B19" s="14" t="s">
        <v>54</v>
      </c>
      <c r="C19" s="14"/>
      <c r="D19" s="14"/>
    </row>
    <row r="20" ht="17" customHeight="1" spans="2:3" x14ac:dyDescent="0.25">
      <c r="B20" s="5" t="s">
        <v>55</v>
      </c>
      <c r="C20" s="30" t="s">
        <v>37</v>
      </c>
    </row>
    <row r="21" ht="17" customHeight="1" spans="2:3" x14ac:dyDescent="0.25">
      <c r="B21" s="5" t="s">
        <v>56</v>
      </c>
      <c r="C21" s="30" t="s">
        <v>57</v>
      </c>
    </row>
    <row r="22" ht="17" customHeight="1" spans="2:3" x14ac:dyDescent="0.25">
      <c r="B22" s="5" t="s">
        <v>58</v>
      </c>
      <c r="C22" s="30" t="s">
        <v>59</v>
      </c>
    </row>
    <row r="23" ht="17" customHeight="1" spans="2:3" x14ac:dyDescent="0.25">
      <c r="B23" s="5" t="s">
        <v>60</v>
      </c>
      <c r="C23" s="30" t="s">
        <v>61</v>
      </c>
    </row>
    <row r="24" ht="17" customHeight="1" spans="2:3" x14ac:dyDescent="0.25">
      <c r="B24" s="5" t="s">
        <v>62</v>
      </c>
      <c r="C24" s="30" t="s">
        <v>63</v>
      </c>
    </row>
    <row r="25" ht="17" customHeight="1" spans="3:3" x14ac:dyDescent="0.25">
      <c r="C25" s="30" t="s">
        <v>64</v>
      </c>
    </row>
    <row r="26" ht="17" customHeight="1" spans="3:3" x14ac:dyDescent="0.25">
      <c r="C26" s="30" t="s">
        <v>65</v>
      </c>
    </row>
    <row r="27" ht="17" customHeight="1" spans="3:3" x14ac:dyDescent="0.25">
      <c r="C27" s="30" t="s">
        <v>66</v>
      </c>
    </row>
  </sheetData>
  <sheetProtection sheet="1" formatColumns="0" formatRows="0"/>
  <mergeCells count="13">
    <mergeCell ref="C2:D2"/>
    <mergeCell ref="C3:D3"/>
    <mergeCell ref="B7:D7"/>
    <mergeCell ref="B8:D8"/>
    <mergeCell ref="B10:D10"/>
    <mergeCell ref="C11:D11"/>
    <mergeCell ref="C12:D12"/>
    <mergeCell ref="C13:D13"/>
    <mergeCell ref="C14:D14"/>
    <mergeCell ref="C15:D15"/>
    <mergeCell ref="C16:D16"/>
    <mergeCell ref="C17:D17"/>
    <mergeCell ref="B19:D19"/>
  </mergeCells>
  <hyperlinks>
    <hyperlink ref="C20" r:id="rId1"/>
    <hyperlink ref="C21" r:id="rId2"/>
    <hyperlink ref="C22" r:id="rId3"/>
    <hyperlink ref="C23" r:id="rId4"/>
    <hyperlink ref="C24" r:id="rId5"/>
    <hyperlink ref="C25" r:id="rId6"/>
    <hyperlink ref="C26" r:id="rId7"/>
    <hyperlink ref="C27" r:id="rId8"/>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Cash flow</vt:lpstr>
      <vt:lpstr>About this template</vt:lpstr>
    </vt:vector>
  </TitlesOfParts>
  <Company>Framing &amp; Figures</Company>
  <Manager/>
  <LinksUpToDate>false</LinksUpToDate>
  <SharedDoc>false</SharedDoc>
  <HyperlinkBase>https://framingandfigures.com/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Framing &amp; Figures</dc:creator>
  <dc:title>Construction Cash Flow Projection Template (Excel)</dc:title>
  <dc:subject>Your planned percent complete for each of eighteen months gives the S-curve, the amount billed, the retainage held and the cash that comes in after the lag you set. Against the costs paid, it shows the cash position month by month and the lowest point.</dc:subject>
  <dc:description>Free template from https://framingandfigures.com/templates/construction-cash-flow-template/</dc:description>
  <cp:keywords>cash flow projection template; construction s curve; construction cash flow projection; construction cash flow template; construction cash flow forecast template excel; s curve excel template; framingandfigures.com</cp:keywords>
  <cp:category>Construction business templates</cp:category>
  <cp:lastModifiedBy>Framing &amp; Figures</cp:lastModifiedBy>
  <dcterms:created xsi:type="dcterms:W3CDTF">2026-09-24T00:00:00Z</dcterms:created>
  <dcterms:modified xsi:type="dcterms:W3CDTF">2026-09-24T00:00:00Z</dcterms:modified>
</cp:coreProperties>
</file>