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Bid" state="visible" r:id="rId5"/>
    <sheet sheetId="3" name="Bid summary" state="visible" r:id="rId6"/>
    <sheet sheetId="4" name="Change orders" state="visible" r:id="rId7"/>
    <sheet sheetId="5" name="About this template" state="visible" r:id="rId8"/>
  </sheets>
  <definedNames>
    <definedName name="_xlnm.Print_Area" localSheetId="0">'Estimate'!$A$1:$I$78</definedName>
    <definedName name="_xlnm.Print_Titles" localSheetId="0">'Estimate'!$13:$13</definedName>
    <definedName name="_xlnm.Print_Area" localSheetId="1">'Bid'!$A$1:$E$34</definedName>
    <definedName name="_xlnm.Print_Titles" localSheetId="1">'Bid'!$1:$6</definedName>
    <definedName name="_xlnm.Print_Area" localSheetId="2">'Bid summary'!$A$1:$F$33</definedName>
    <definedName name="_xlnm.Print_Titles" localSheetId="2">'Bid summary'!$1:$9</definedName>
    <definedName name="_xlnm.Print_Area" localSheetId="3">'Change orders'!$A$1:$H$51</definedName>
    <definedName name="_xlnm.Print_Titles" localSheetId="3">'Change orders'!$10:$10</definedName>
    <definedName name="_xlnm.Print_Area" localSheetId="4">'About this template'!$A$1:$E$27</definedName>
  </definedNames>
  <calcPr calcId="171027" fullCalcOnLoad="1"/>
</workbook>
</file>

<file path=xl/sharedStrings.xml><?xml version="1.0" encoding="utf-8"?>
<sst xmlns="http://schemas.openxmlformats.org/spreadsheetml/2006/main" count="153" uniqueCount="125">
  <si>
    <t>ESTIMATE</t>
  </si>
  <si>
    <t>Line items, cost types and divisions</t>
  </si>
  <si>
    <t>PROJECT</t>
  </si>
  <si>
    <t>Pale yellow cells are yours to fill in</t>
  </si>
  <si>
    <t>CLIENT</t>
  </si>
  <si>
    <t>All other cells are locked</t>
  </si>
  <si>
    <t>ESTIMATE NO.</t>
  </si>
  <si>
    <t>DATE</t>
  </si>
  <si>
    <t>PREPARED BY</t>
  </si>
  <si>
    <t>DIVISION</t>
  </si>
  <si>
    <t>DESCRIPTION</t>
  </si>
  <si>
    <t>COST TYPE</t>
  </si>
  <si>
    <t>QTY</t>
  </si>
  <si>
    <t>UNIT</t>
  </si>
  <si>
    <t>UNIT COST</t>
  </si>
  <si>
    <t>EXTENDED</t>
  </si>
  <si>
    <t>06 10 00</t>
  </si>
  <si>
    <t>Example: framing lumber and hardware</t>
  </si>
  <si>
    <t>Materials</t>
  </si>
  <si>
    <t>lump sum</t>
  </si>
  <si>
    <t>Example: carpentry crew, 2 carpenters × 3 weeks</t>
  </si>
  <si>
    <t>Labor</t>
  </si>
  <si>
    <t>22 00 00</t>
  </si>
  <si>
    <t>Example: plumbing rough-in and trim (sub)</t>
  </si>
  <si>
    <t>Subcontractors</t>
  </si>
  <si>
    <t>01 54 00</t>
  </si>
  <si>
    <t>Example: scaffold rental</t>
  </si>
  <si>
    <t>Equipment</t>
  </si>
  <si>
    <t>SUBTOTALS BY COST TYPE</t>
  </si>
  <si>
    <t>Direct cost</t>
  </si>
  <si>
    <t>Lines not counted above</t>
  </si>
  <si>
    <t>SUBTOTALS BY DIVISION</t>
  </si>
  <si>
    <t>Free template from Framing &amp; Figures · framingandfigures.com/templates/</t>
  </si>
  <si>
    <t>BID</t>
  </si>
  <si>
    <t>From the estimate's direct cost to the bid price</t>
  </si>
  <si>
    <t>COST</t>
  </si>
  <si>
    <t>From the Estimate sheet</t>
  </si>
  <si>
    <t>Sales tax rate on materials</t>
  </si>
  <si>
    <t>Your state and local rate. Blank means 0.</t>
  </si>
  <si>
    <t>Sales tax on materials</t>
  </si>
  <si>
    <t>Materials subtotal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</si>
  <si>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</si>
  <si>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</si>
  <si>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</si>
  <si>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</si>
  <si>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</si>
  <si>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</si>
  <si>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</si>
  <si>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</si>
  <si>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</si>
  <si>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 The direct cost includes general conditions, as Division 01 lines.</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</si>
  <si>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</si>
  <si>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</si>
  <si>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</si>
  <si>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</si>
  <si>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</si>
  <si>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</si>
  <si>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</si>
  <si>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</si>
  <si>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</si>
  <si>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</si>
  <si>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</si>
  <si>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</si>
  <si>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</si>
  <si>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</si>
  <si>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</si>
  <si>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</si>
  <si>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</si>
  <si>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</si>
  <si>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</si>
  <si>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</si>
  <si>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</si>
  <si>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BID SUMMARY</t>
  </si>
  <si>
    <t>Street address · City, State ZIP</t>
  </si>
  <si>
    <t>BID NO.</t>
  </si>
  <si>
    <t>Phone · Email · License no.</t>
  </si>
  <si>
    <t>VALID UNTIL</t>
  </si>
  <si>
    <t>PREPARED FOR</t>
  </si>
  <si>
    <t>SCOPE OF WORK</t>
  </si>
  <si>
    <t>CHANGE ORDERS</t>
  </si>
  <si>
    <t>Approved changes roll into the contract price</t>
  </si>
  <si>
    <t>CO NO.</t>
  </si>
  <si>
    <t>STATUS</t>
  </si>
  <si>
    <t>AMOUNT</t>
  </si>
  <si>
    <t>DAYS ADDED</t>
  </si>
  <si>
    <t>Example: the change order calculator's worked example</t>
  </si>
  <si>
    <t>Pending</t>
  </si>
  <si>
    <t>TOTALS</t>
  </si>
  <si>
    <t>Original contract sum</t>
  </si>
  <si>
    <t>Type the signed amount here if it differs from the bid price.</t>
  </si>
  <si>
    <t>Approved change orders</t>
  </si>
  <si>
    <t>Pending change orders</t>
  </si>
  <si>
    <t>Days added by approved change orders</t>
  </si>
  <si>
    <t>Contract price with approved change orders</t>
  </si>
  <si>
    <t>ABOUT THIS TEMPLATE</t>
  </si>
  <si>
    <t>What the file does, how to use it and where to learn more</t>
  </si>
  <si>
    <t>Construction Estimate Template (Excel)</t>
  </si>
  <si>
    <t>Line items by division roll up to a direct cost, overhead and a bid price at your target margin, with sales tax, permits, bonds and contingency, a one-page bid summary for the client, printed or saved as a PDF, and the change order log.</t>
  </si>
  <si>
    <t>HOW TO USE IT</t>
  </si>
  <si>
    <t>STEP 1</t>
  </si>
  <si>
    <t>Fill in the yellow project block, then one line per cost item with its cost type and, if you use them, its division code. Enter general conditions (supervision, temporary facilities, cleanup) as Division 01 lines, so they are in the direct cost.</t>
  </si>
  <si>
    <t>STEP 2</t>
  </si>
  <si>
    <t>On the Bid sheet, enter your sales tax rate, permits, bonds, contingency, overhead and target margin. Job cost is the direct cost plus sales tax, permits, bonds and contingency; overhead is a share of the job cost, added on top.</t>
  </si>
  <si>
    <t>STEP 3</t>
  </si>
  <si>
    <t>Put your company and the scope of work on the Bid summary; log each change on the Change orders sheet. To remove the YOUR LOGO text, choose Review &gt; Unprotect Sheet (there is no password), then protect the sheet again. Print the Bid summary, or save that sheet alone as a PDF, and send that. The workbook itself holds your costs, overhead and margin.</t>
  </si>
  <si>
    <t>EXAMPLE FIGURES</t>
  </si>
  <si>
    <t>The four example lines, the 12% overhead and the 15% margin are the bid price calculator's worked example, and the example change order is the change order calculator's: illustrative figures, not recommendations.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</si>
  <si>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</si>
  <si>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</si>
  <si>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</si>
  <si>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</si>
  <si>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</si>
  <si>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</si>
  <si>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</si>
  <si>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</si>
  <si>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</si>
  <si>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</si>
  <si>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</si>
  <si>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</si>
  <si>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</si>
  <si>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Labor Burden Spreadsheet (Excel)</t>
  </si>
  <si>
    <t>Markup and Margin Table (Excel)</t>
  </si>
  <si>
    <t>Construction Proposal Template (Word)</t>
  </si>
  <si>
    <t>Change Order Form (Word)</t>
  </si>
  <si>
    <t>Construction Schedule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</si>
</sst>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d/yyyy"/>
    <numFmt numFmtId="165" formatCode="$#,##0.00"/>
    <numFmt numFmtId="166" formatCode="$#,##0.00;-$#,##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166" fontId="1" fillId="4" borderId="4" xfId="0" applyNumberFormat="1" applyFont="1" applyFill="1" applyBorder="1" applyAlignment="1" applyProtection="1">
      <alignment horizontal="right" vertical="center"/>
    </xf>
    <xf numFmtId="166" fontId="1" fillId="6" borderId="4" xfId="0" applyNumberFormat="1" applyFont="1" applyFill="1" applyBorder="1" applyAlignment="1" applyProtection="1">
      <alignment horizontal="right" vertical="center"/>
    </xf>
    <xf numFmtId="0" fontId="6" fillId="5" borderId="0" xfId="0" applyFont="1" applyFill="1" applyAlignment="1">
      <alignment vertical="center" indent="1"/>
    </xf>
    <xf numFmtId="0" fontId="1" fillId="0" borderId="4" xfId="0" applyFont="1" applyBorder="1" applyAlignment="1">
      <alignment vertical="center"/>
    </xf>
    <xf numFmtId="165" fontId="1" fillId="4" borderId="4" xfId="0" applyNumberFormat="1" applyFont="1" applyFill="1" applyBorder="1" applyAlignment="1" applyProtection="1">
      <alignment horizontal="right" vertical="center"/>
    </xf>
    <xf numFmtId="0" fontId="7" fillId="2" borderId="5" xfId="0" applyFont="1" applyFill="1" applyBorder="1" applyAlignment="1">
      <alignment vertical="center"/>
    </xf>
    <xf numFmtId="165" fontId="7" fillId="2" borderId="5" xfId="0" applyNumberFormat="1" applyFont="1" applyFill="1" applyBorder="1" applyAlignment="1" applyProtection="1">
      <alignment horizontal="right" vertical="center"/>
    </xf>
    <xf numFmtId="0" fontId="3" fillId="0" borderId="0" xfId="0" applyFont="1" applyAlignment="1">
      <alignment horizontal="right" vertical="center"/>
    </xf>
    <xf numFmtId="0" fontId="5" fillId="0" borderId="0" xfId="0" applyFont="1" applyAlignment="1" applyProtection="1">
      <alignment vertical="bottom"/>
    </xf>
    <xf numFmtId="0" fontId="3" fillId="0" borderId="0" xfId="0" applyFont="1" applyAlignment="1">
      <alignment vertical="center"/>
    </xf>
    <xf numFmtId="10" fontId="1" fillId="3" borderId="1" xfId="0" applyNumberFormat="1" applyFont="1" applyFill="1" applyBorder="1" applyAlignment="1" applyProtection="1">
      <alignment horizontal="right" vertical="center"/>
      <protection locked="0"/>
    </xf>
    <xf numFmtId="165" fontId="1" fillId="3" borderId="1" xfId="0" applyNumberFormat="1" applyFont="1" applyFill="1" applyBorder="1" applyAlignment="1" applyProtection="1">
      <alignment horizontal="right" vertical="center"/>
      <protection locked="0"/>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0" fontId="3" fillId="0" borderId="0" xfId="0" applyFont="1" applyAlignment="1">
      <alignment vertical="center" wrapText="1"/>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164" fontId="1" fillId="3" borderId="3" xfId="0" applyNumberFormat="1" applyFont="1" applyFill="1" applyBorder="1" applyAlignment="1" applyProtection="1">
      <alignment horizontal="right" vertical="center"/>
      <protection locked="0"/>
    </xf>
    <xf numFmtId="0" fontId="1" fillId="4" borderId="4" xfId="0" applyFont="1" applyFill="1" applyBorder="1" applyAlignment="1" applyProtection="1">
      <alignment horizontal="right" vertical="center"/>
    </xf>
    <xf numFmtId="0" fontId="7" fillId="2" borderId="5" xfId="0" applyFont="1" applyFill="1" applyBorder="1"/>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estimate-template/?utm_source=template&amp;utm_medium=xlsx&amp;utm_campaign=construction-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estimate-template/?utm_source=template&amp;utm_medium=xlsx&amp;utm_campaign=construction-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estimate-template/?utm_source=template&amp;utm_medium=xlsx&amp;utm_campaign=construction-estimate-template&amp;utm_content=header" TargetMode="External"/><Relationship Id="rId3"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estimate-template/?utm_source=template&amp;utm_medium=xlsx&amp;utm_campaign=construction-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77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32</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50</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struction-estimate-template/?utm_source=template&amp;utm_medium=xlsx&amp;utm_campaign=construction-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struction-estimate-template/?utm_source=template&amp;utm_medium=xlsx&amp;utm_campaign=construction-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construction-estimate-template/?utm_source=template&amp;utm_medium=xlsx&amp;utm_campaign=construction-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construction-estimate-template/?utm_source=template&amp;utm_medium=xlsx&amp;utm_campaign=construction-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construction-estimate-template/?utm_source=template&amp;utm_medium=xlsx&amp;utm_campaign=construction-estimate-template&amp;utm_content=about" TargetMode="External"/><Relationship Id="rId2" Type="http://schemas.openxmlformats.org/officeDocument/2006/relationships/hyperlink" Target="https://framingandfigures.com/tools/bid-price-calculator/?utm_source=template&amp;utm_medium=xlsx&amp;utm_campaign=construction-estimate-template&amp;utm_content=about" TargetMode="External"/><Relationship Id="rId3" Type="http://schemas.openxmlformats.org/officeDocument/2006/relationships/hyperlink" Target="https://framingandfigures.com/guides/how-to-build-a-construction-estimate/?utm_source=template&amp;utm_medium=xlsx&amp;utm_campaign=construction-estimate-template&amp;utm_content=about" TargetMode="External"/><Relationship Id="rId4" Type="http://schemas.openxmlformats.org/officeDocument/2006/relationships/hyperlink" Target="https://framingandfigures.com/templates/?utm_source=template&amp;utm_medium=xlsx&amp;utm_campaign=construction-estimate-template&amp;utm_content=about" TargetMode="External"/><Relationship Id="rId5" Type="http://schemas.openxmlformats.org/officeDocument/2006/relationships/hyperlink" Target="https://framingandfigures.com/templates/labor-burden-spreadsheet/?utm_source=template&amp;utm_medium=xlsx&amp;utm_campaign=construction-estimate-template&amp;utm_content=about" TargetMode="External"/><Relationship Id="rId6" Type="http://schemas.openxmlformats.org/officeDocument/2006/relationships/hyperlink" Target="https://framingandfigures.com/templates/markup-margin-table/?utm_source=template&amp;utm_medium=xlsx&amp;utm_campaign=construction-estimate-template&amp;utm_content=about" TargetMode="External"/><Relationship Id="rId7" Type="http://schemas.openxmlformats.org/officeDocument/2006/relationships/hyperlink" Target="https://framingandfigures.com/templates/construction-proposal-template/?utm_source=template&amp;utm_medium=xlsx&amp;utm_campaign=construction-estimate-template&amp;utm_content=about" TargetMode="External"/><Relationship Id="rId8" Type="http://schemas.openxmlformats.org/officeDocument/2006/relationships/hyperlink" Target="https://framingandfigures.com/templates/change-order-form/?utm_source=template&amp;utm_medium=xlsx&amp;utm_campaign=construction-estimate-template&amp;utm_content=about" TargetMode="External"/><Relationship Id="rId9" Type="http://schemas.openxmlformats.org/officeDocument/2006/relationships/hyperlink" Target="https://framingandfigures.com/templates/construction-schedule-template/?utm_source=template&amp;utm_medium=xlsx&amp;utm_campaign=construction-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78"/>
  <sheetViews>
    <sheetView workbookViewId="0" showGridLines="0">
      <pane ySplit="13" topLeftCell="A14" activePane="bottomLeft" state="frozen"/>
      <selection pane="bottomLeft"/>
    </sheetView>
  </sheetViews>
  <sheetFormatPr defaultRowHeight="15" outlineLevelRow="0" outlineLevelCol="0" x14ac:dyDescent="55"/>
  <cols>
    <col min="1" max="1" width="3" style="1" customWidth="1"/>
    <col min="2" max="2" width="16" style="1" customWidth="1"/>
    <col min="3" max="3" width="44" style="1" customWidth="1"/>
    <col min="4" max="4" width="16" style="1" customWidth="1"/>
    <col min="5" max="5" width="9" style="1" customWidth="1"/>
    <col min="6" max="6" width="11" style="1" customWidth="1"/>
    <col min="7" max="7" width="14" style="1" customWidth="1"/>
    <col min="8" max="8" width="16" style="1" customWidth="1"/>
    <col min="9" max="9" width="3" style="1" customWidth="1"/>
  </cols>
  <sheetData>
    <row r="1" ht="15" customHeight="1" x14ac:dyDescent="0.25"/>
    <row r="2" ht="22" customHeight="1" spans="4:8" x14ac:dyDescent="0.25">
      <c r="D2" s="2" t="s">
        <v>0</v>
      </c>
      <c r="E2" s="2"/>
      <c r="F2" s="2"/>
      <c r="G2" s="2"/>
      <c r="H2" s="2"/>
    </row>
    <row r="3" ht="22" customHeight="1" spans="4:8" x14ac:dyDescent="0.25">
      <c r="D3" s="3" t="s">
        <v>1</v>
      </c>
      <c r="E3" s="3"/>
      <c r="F3" s="3"/>
      <c r="G3" s="3"/>
      <c r="H3" s="3"/>
    </row>
    <row r="4" ht="15" customHeight="1" x14ac:dyDescent="0.25"/>
    <row r="5" ht="4" customHeight="1" spans="2:8" x14ac:dyDescent="0.25">
      <c r="B5" s="4"/>
      <c r="C5" s="4"/>
      <c r="D5" s="4"/>
      <c r="E5" s="4"/>
      <c r="F5" s="4"/>
      <c r="G5" s="4"/>
      <c r="H5" s="4"/>
    </row>
    <row r="6" ht="15" customHeight="1" x14ac:dyDescent="0.25"/>
    <row r="7" ht="17" customHeight="1" spans="2:7" x14ac:dyDescent="0.25">
      <c r="B7" s="5" t="s">
        <v>2</v>
      </c>
      <c r="C7" s="6"/>
      <c r="F7" s="7"/>
      <c r="G7" s="8" t="s">
        <v>3</v>
      </c>
    </row>
    <row r="8" ht="17" customHeight="1" spans="2:7" x14ac:dyDescent="0.25">
      <c r="B8" s="5" t="s">
        <v>4</v>
      </c>
      <c r="C8" s="6"/>
      <c r="F8" s="9"/>
      <c r="G8" s="8" t="s">
        <v>5</v>
      </c>
    </row>
    <row r="9" ht="17" customHeight="1" spans="2:3" x14ac:dyDescent="0.25">
      <c r="B9" s="5" t="s">
        <v>6</v>
      </c>
      <c r="C9" s="6"/>
    </row>
    <row r="10" ht="17" customHeight="1" spans="2:3" x14ac:dyDescent="0.25">
      <c r="B10" s="5" t="s">
        <v>7</v>
      </c>
      <c r="C10" s="10"/>
    </row>
    <row r="11" ht="17" customHeight="1" spans="2:3" x14ac:dyDescent="0.25">
      <c r="B11" s="5" t="s">
        <v>8</v>
      </c>
      <c r="C11" s="6"/>
    </row>
    <row r="13" ht="20" customHeight="1" spans="2:8" x14ac:dyDescent="0.25">
      <c r="B13" s="11" t="s">
        <v>9</v>
      </c>
      <c r="C13" s="11" t="s">
        <v>10</v>
      </c>
      <c r="D13" s="11" t="s">
        <v>11</v>
      </c>
      <c r="E13" s="12" t="s">
        <v>12</v>
      </c>
      <c r="F13" s="11" t="s">
        <v>13</v>
      </c>
      <c r="G13" s="12" t="s">
        <v>14</v>
      </c>
      <c r="H13" s="12" t="s">
        <v>15</v>
      </c>
    </row>
    <row r="14" ht="18" customHeight="1" spans="2:8" x14ac:dyDescent="0.25">
      <c r="B14" s="13" t="s">
        <v>16</v>
      </c>
      <c r="C14" s="13" t="s">
        <v>17</v>
      </c>
      <c r="D14" s="13" t="s">
        <v>18</v>
      </c>
      <c r="E14" s="14">
        <v>1</v>
      </c>
      <c r="F14" s="13" t="s">
        <v>19</v>
      </c>
      <c r="G14" s="15">
        <v>14200</v>
      </c>
      <c r="H14" s="16">
        <f>IF(AND(E14="",G14=""),"",ROUND(E14*G14,2))</f>
        <v>14200</v>
      </c>
    </row>
    <row r="15" ht="18" customHeight="1" spans="2:8" x14ac:dyDescent="0.25">
      <c r="B15" s="13" t="s">
        <v>16</v>
      </c>
      <c r="C15" s="13" t="s">
        <v>20</v>
      </c>
      <c r="D15" s="13" t="s">
        <v>21</v>
      </c>
      <c r="E15" s="14">
        <v>1</v>
      </c>
      <c r="F15" s="13" t="s">
        <v>19</v>
      </c>
      <c r="G15" s="15">
        <v>15800</v>
      </c>
      <c r="H15" s="17">
        <f>IF(AND(E15="",G15=""),"",ROUND(E15*G15,2))</f>
        <v>15800</v>
      </c>
    </row>
    <row r="16" ht="18" customHeight="1" spans="2:8" x14ac:dyDescent="0.25">
      <c r="B16" s="13" t="s">
        <v>22</v>
      </c>
      <c r="C16" s="13" t="s">
        <v>23</v>
      </c>
      <c r="D16" s="13" t="s">
        <v>24</v>
      </c>
      <c r="E16" s="14">
        <v>1</v>
      </c>
      <c r="F16" s="13" t="s">
        <v>19</v>
      </c>
      <c r="G16" s="15">
        <v>5000</v>
      </c>
      <c r="H16" s="16">
        <f>IF(AND(E16="",G16=""),"",ROUND(E16*G16,2))</f>
        <v>5000</v>
      </c>
    </row>
    <row r="17" ht="18" customHeight="1" spans="2:8" x14ac:dyDescent="0.25">
      <c r="B17" s="13" t="s">
        <v>25</v>
      </c>
      <c r="C17" s="13" t="s">
        <v>26</v>
      </c>
      <c r="D17" s="13" t="s">
        <v>27</v>
      </c>
      <c r="E17" s="14">
        <v>1</v>
      </c>
      <c r="F17" s="13" t="s">
        <v>19</v>
      </c>
      <c r="G17" s="15">
        <v>1500</v>
      </c>
      <c r="H17" s="17">
        <f>IF(AND(E17="",G17=""),"",ROUND(E17*G17,2))</f>
        <v>1500</v>
      </c>
    </row>
    <row r="18" ht="18" customHeight="1" spans="2:8" x14ac:dyDescent="0.25">
      <c r="B18" s="13"/>
      <c r="C18" s="13"/>
      <c r="D18" s="13"/>
      <c r="E18" s="14"/>
      <c r="F18" s="13"/>
      <c r="G18" s="15"/>
      <c r="H18" s="16" t="str">
        <f>IF(AND(E18="",G18=""),"",ROUND(E18*G18,2))</f>
        <v/>
      </c>
    </row>
    <row r="19" ht="18" customHeight="1" spans="2:8" x14ac:dyDescent="0.25">
      <c r="B19" s="13"/>
      <c r="C19" s="13"/>
      <c r="D19" s="13"/>
      <c r="E19" s="14"/>
      <c r="F19" s="13"/>
      <c r="G19" s="15"/>
      <c r="H19" s="17" t="str">
        <f>IF(AND(E19="",G19=""),"",ROUND(E19*G19,2))</f>
        <v/>
      </c>
    </row>
    <row r="20" ht="18" customHeight="1" spans="2:8" x14ac:dyDescent="0.25">
      <c r="B20" s="13"/>
      <c r="C20" s="13"/>
      <c r="D20" s="13"/>
      <c r="E20" s="14"/>
      <c r="F20" s="13"/>
      <c r="G20" s="15"/>
      <c r="H20" s="16" t="str">
        <f>IF(AND(E20="",G20=""),"",ROUND(E20*G20,2))</f>
        <v/>
      </c>
    </row>
    <row r="21" ht="18" customHeight="1" spans="2:8" x14ac:dyDescent="0.25">
      <c r="B21" s="13"/>
      <c r="C21" s="13"/>
      <c r="D21" s="13"/>
      <c r="E21" s="14"/>
      <c r="F21" s="13"/>
      <c r="G21" s="15"/>
      <c r="H21" s="17" t="str">
        <f>IF(AND(E21="",G21=""),"",ROUND(E21*G21,2))</f>
        <v/>
      </c>
    </row>
    <row r="22" ht="18" customHeight="1" spans="2:8" x14ac:dyDescent="0.25">
      <c r="B22" s="13"/>
      <c r="C22" s="13"/>
      <c r="D22" s="13"/>
      <c r="E22" s="14"/>
      <c r="F22" s="13"/>
      <c r="G22" s="15"/>
      <c r="H22" s="16" t="str">
        <f>IF(AND(E22="",G22=""),"",ROUND(E22*G22,2))</f>
        <v/>
      </c>
    </row>
    <row r="23" ht="18" customHeight="1" spans="2:8" x14ac:dyDescent="0.25">
      <c r="B23" s="13"/>
      <c r="C23" s="13"/>
      <c r="D23" s="13"/>
      <c r="E23" s="14"/>
      <c r="F23" s="13"/>
      <c r="G23" s="15"/>
      <c r="H23" s="17" t="str">
        <f>IF(AND(E23="",G23=""),"",ROUND(E23*G23,2))</f>
        <v/>
      </c>
    </row>
    <row r="24" ht="18" customHeight="1" spans="2:8" x14ac:dyDescent="0.25">
      <c r="B24" s="13"/>
      <c r="C24" s="13"/>
      <c r="D24" s="13"/>
      <c r="E24" s="14"/>
      <c r="F24" s="13"/>
      <c r="G24" s="15"/>
      <c r="H24" s="16" t="str">
        <f>IF(AND(E24="",G24=""),"",ROUND(E24*G24,2))</f>
        <v/>
      </c>
    </row>
    <row r="25" ht="18" customHeight="1" spans="2:8" x14ac:dyDescent="0.25">
      <c r="B25" s="13"/>
      <c r="C25" s="13"/>
      <c r="D25" s="13"/>
      <c r="E25" s="14"/>
      <c r="F25" s="13"/>
      <c r="G25" s="15"/>
      <c r="H25" s="17" t="str">
        <f>IF(AND(E25="",G25=""),"",ROUND(E25*G25,2))</f>
        <v/>
      </c>
    </row>
    <row r="26" ht="18" customHeight="1" spans="2:8" x14ac:dyDescent="0.25">
      <c r="B26" s="13"/>
      <c r="C26" s="13"/>
      <c r="D26" s="13"/>
      <c r="E26" s="14"/>
      <c r="F26" s="13"/>
      <c r="G26" s="15"/>
      <c r="H26" s="16" t="str">
        <f>IF(AND(E26="",G26=""),"",ROUND(E26*G26,2))</f>
        <v/>
      </c>
    </row>
    <row r="27" ht="18" customHeight="1" spans="2:8" x14ac:dyDescent="0.25">
      <c r="B27" s="13"/>
      <c r="C27" s="13"/>
      <c r="D27" s="13"/>
      <c r="E27" s="14"/>
      <c r="F27" s="13"/>
      <c r="G27" s="15"/>
      <c r="H27" s="17" t="str">
        <f>IF(AND(E27="",G27=""),"",ROUND(E27*G27,2))</f>
        <v/>
      </c>
    </row>
    <row r="28" ht="18" customHeight="1" spans="2:8" x14ac:dyDescent="0.25">
      <c r="B28" s="13"/>
      <c r="C28" s="13"/>
      <c r="D28" s="13"/>
      <c r="E28" s="14"/>
      <c r="F28" s="13"/>
      <c r="G28" s="15"/>
      <c r="H28" s="16" t="str">
        <f>IF(AND(E28="",G28=""),"",ROUND(E28*G28,2))</f>
        <v/>
      </c>
    </row>
    <row r="29" ht="18" customHeight="1" spans="2:8" x14ac:dyDescent="0.25">
      <c r="B29" s="13"/>
      <c r="C29" s="13"/>
      <c r="D29" s="13"/>
      <c r="E29" s="14"/>
      <c r="F29" s="13"/>
      <c r="G29" s="15"/>
      <c r="H29" s="17" t="str">
        <f>IF(AND(E29="",G29=""),"",ROUND(E29*G29,2))</f>
        <v/>
      </c>
    </row>
    <row r="30" ht="18" customHeight="1" spans="2:8" x14ac:dyDescent="0.25">
      <c r="B30" s="13"/>
      <c r="C30" s="13"/>
      <c r="D30" s="13"/>
      <c r="E30" s="14"/>
      <c r="F30" s="13"/>
      <c r="G30" s="15"/>
      <c r="H30" s="16" t="str">
        <f>IF(AND(E30="",G30=""),"",ROUND(E30*G30,2))</f>
        <v/>
      </c>
    </row>
    <row r="31" ht="18" customHeight="1" spans="2:8" x14ac:dyDescent="0.25">
      <c r="B31" s="13"/>
      <c r="C31" s="13"/>
      <c r="D31" s="13"/>
      <c r="E31" s="14"/>
      <c r="F31" s="13"/>
      <c r="G31" s="15"/>
      <c r="H31" s="17" t="str">
        <f>IF(AND(E31="",G31=""),"",ROUND(E31*G31,2))</f>
        <v/>
      </c>
    </row>
    <row r="32" ht="18" customHeight="1" spans="2:8" x14ac:dyDescent="0.25">
      <c r="B32" s="13"/>
      <c r="C32" s="13"/>
      <c r="D32" s="13"/>
      <c r="E32" s="14"/>
      <c r="F32" s="13"/>
      <c r="G32" s="15"/>
      <c r="H32" s="16" t="str">
        <f>IF(AND(E32="",G32=""),"",ROUND(E32*G32,2))</f>
        <v/>
      </c>
    </row>
    <row r="33" ht="18" customHeight="1" spans="2:8" x14ac:dyDescent="0.25">
      <c r="B33" s="13"/>
      <c r="C33" s="13"/>
      <c r="D33" s="13"/>
      <c r="E33" s="14"/>
      <c r="F33" s="13"/>
      <c r="G33" s="15"/>
      <c r="H33" s="17" t="str">
        <f>IF(AND(E33="",G33=""),"",ROUND(E33*G33,2))</f>
        <v/>
      </c>
    </row>
    <row r="34" ht="18" customHeight="1" spans="2:8" x14ac:dyDescent="0.25">
      <c r="B34" s="13"/>
      <c r="C34" s="13"/>
      <c r="D34" s="13"/>
      <c r="E34" s="14"/>
      <c r="F34" s="13"/>
      <c r="G34" s="15"/>
      <c r="H34" s="16" t="str">
        <f>IF(AND(E34="",G34=""),"",ROUND(E34*G34,2))</f>
        <v/>
      </c>
    </row>
    <row r="35" ht="18" customHeight="1" spans="2:8" x14ac:dyDescent="0.25">
      <c r="B35" s="13"/>
      <c r="C35" s="13"/>
      <c r="D35" s="13"/>
      <c r="E35" s="14"/>
      <c r="F35" s="13"/>
      <c r="G35" s="15"/>
      <c r="H35" s="17" t="str">
        <f>IF(AND(E35="",G35=""),"",ROUND(E35*G35,2))</f>
        <v/>
      </c>
    </row>
    <row r="36" ht="18" customHeight="1" spans="2:8" x14ac:dyDescent="0.25">
      <c r="B36" s="13"/>
      <c r="C36" s="13"/>
      <c r="D36" s="13"/>
      <c r="E36" s="14"/>
      <c r="F36" s="13"/>
      <c r="G36" s="15"/>
      <c r="H36" s="16" t="str">
        <f>IF(AND(E36="",G36=""),"",ROUND(E36*G36,2))</f>
        <v/>
      </c>
    </row>
    <row r="37" ht="18" customHeight="1" spans="2:8" x14ac:dyDescent="0.25">
      <c r="B37" s="13"/>
      <c r="C37" s="13"/>
      <c r="D37" s="13"/>
      <c r="E37" s="14"/>
      <c r="F37" s="13"/>
      <c r="G37" s="15"/>
      <c r="H37" s="17" t="str">
        <f>IF(AND(E37="",G37=""),"",ROUND(E37*G37,2))</f>
        <v/>
      </c>
    </row>
    <row r="38" ht="18" customHeight="1" spans="2:8" x14ac:dyDescent="0.25">
      <c r="B38" s="13"/>
      <c r="C38" s="13"/>
      <c r="D38" s="13"/>
      <c r="E38" s="14"/>
      <c r="F38" s="13"/>
      <c r="G38" s="15"/>
      <c r="H38" s="16" t="str">
        <f>IF(AND(E38="",G38=""),"",ROUND(E38*G38,2))</f>
        <v/>
      </c>
    </row>
    <row r="39" ht="18" customHeight="1" spans="2:8" x14ac:dyDescent="0.25">
      <c r="B39" s="13"/>
      <c r="C39" s="13"/>
      <c r="D39" s="13"/>
      <c r="E39" s="14"/>
      <c r="F39" s="13"/>
      <c r="G39" s="15"/>
      <c r="H39" s="17" t="str">
        <f>IF(AND(E39="",G39=""),"",ROUND(E39*G39,2))</f>
        <v/>
      </c>
    </row>
    <row r="40" ht="18" customHeight="1" spans="2:8" x14ac:dyDescent="0.25">
      <c r="B40" s="13"/>
      <c r="C40" s="13"/>
      <c r="D40" s="13"/>
      <c r="E40" s="14"/>
      <c r="F40" s="13"/>
      <c r="G40" s="15"/>
      <c r="H40" s="16" t="str">
        <f>IF(AND(E40="",G40=""),"",ROUND(E40*G40,2))</f>
        <v/>
      </c>
    </row>
    <row r="41" ht="18" customHeight="1" spans="2:8" x14ac:dyDescent="0.25">
      <c r="B41" s="13"/>
      <c r="C41" s="13"/>
      <c r="D41" s="13"/>
      <c r="E41" s="14"/>
      <c r="F41" s="13"/>
      <c r="G41" s="15"/>
      <c r="H41" s="17" t="str">
        <f>IF(AND(E41="",G41=""),"",ROUND(E41*G41,2))</f>
        <v/>
      </c>
    </row>
    <row r="42" ht="18" customHeight="1" spans="2:8" x14ac:dyDescent="0.25">
      <c r="B42" s="13"/>
      <c r="C42" s="13"/>
      <c r="D42" s="13"/>
      <c r="E42" s="14"/>
      <c r="F42" s="13"/>
      <c r="G42" s="15"/>
      <c r="H42" s="16" t="str">
        <f>IF(AND(E42="",G42=""),"",ROUND(E42*G42,2))</f>
        <v/>
      </c>
    </row>
    <row r="43" ht="18" customHeight="1" spans="2:8" x14ac:dyDescent="0.25">
      <c r="B43" s="13"/>
      <c r="C43" s="13"/>
      <c r="D43" s="13"/>
      <c r="E43" s="14"/>
      <c r="F43" s="13"/>
      <c r="G43" s="15"/>
      <c r="H43" s="17" t="str">
        <f>IF(AND(E43="",G43=""),"",ROUND(E43*G43,2))</f>
        <v/>
      </c>
    </row>
    <row r="44" ht="18" customHeight="1" spans="2:8" x14ac:dyDescent="0.25">
      <c r="B44" s="13"/>
      <c r="C44" s="13"/>
      <c r="D44" s="13"/>
      <c r="E44" s="14"/>
      <c r="F44" s="13"/>
      <c r="G44" s="15"/>
      <c r="H44" s="16" t="str">
        <f>IF(AND(E44="",G44=""),"",ROUND(E44*G44,2))</f>
        <v/>
      </c>
    </row>
    <row r="45" ht="18" customHeight="1" spans="2:8" x14ac:dyDescent="0.25">
      <c r="B45" s="13"/>
      <c r="C45" s="13"/>
      <c r="D45" s="13"/>
      <c r="E45" s="14"/>
      <c r="F45" s="13"/>
      <c r="G45" s="15"/>
      <c r="H45" s="17" t="str">
        <f>IF(AND(E45="",G45=""),"",ROUND(E45*G45,2))</f>
        <v/>
      </c>
    </row>
    <row r="46" ht="18" customHeight="1" spans="2:8" x14ac:dyDescent="0.25">
      <c r="B46" s="13"/>
      <c r="C46" s="13"/>
      <c r="D46" s="13"/>
      <c r="E46" s="14"/>
      <c r="F46" s="13"/>
      <c r="G46" s="15"/>
      <c r="H46" s="16" t="str">
        <f>IF(AND(E46="",G46=""),"",ROUND(E46*G46,2))</f>
        <v/>
      </c>
    </row>
    <row r="47" ht="18" customHeight="1" spans="2:8" x14ac:dyDescent="0.25">
      <c r="B47" s="13"/>
      <c r="C47" s="13"/>
      <c r="D47" s="13"/>
      <c r="E47" s="14"/>
      <c r="F47" s="13"/>
      <c r="G47" s="15"/>
      <c r="H47" s="17" t="str">
        <f>IF(AND(E47="",G47=""),"",ROUND(E47*G47,2))</f>
        <v/>
      </c>
    </row>
    <row r="48" ht="18" customHeight="1" spans="2:8" x14ac:dyDescent="0.25">
      <c r="B48" s="13"/>
      <c r="C48" s="13"/>
      <c r="D48" s="13"/>
      <c r="E48" s="14"/>
      <c r="F48" s="13"/>
      <c r="G48" s="15"/>
      <c r="H48" s="16" t="str">
        <f>IF(AND(E48="",G48=""),"",ROUND(E48*G48,2))</f>
        <v/>
      </c>
    </row>
    <row r="49" ht="18" customHeight="1" spans="2:8" x14ac:dyDescent="0.25">
      <c r="B49" s="13"/>
      <c r="C49" s="13"/>
      <c r="D49" s="13"/>
      <c r="E49" s="14"/>
      <c r="F49" s="13"/>
      <c r="G49" s="15"/>
      <c r="H49" s="17" t="str">
        <f>IF(AND(E49="",G49=""),"",ROUND(E49*G49,2))</f>
        <v/>
      </c>
    </row>
    <row r="50" ht="18" customHeight="1" spans="2:8" x14ac:dyDescent="0.25">
      <c r="B50" s="13"/>
      <c r="C50" s="13"/>
      <c r="D50" s="13"/>
      <c r="E50" s="14"/>
      <c r="F50" s="13"/>
      <c r="G50" s="15"/>
      <c r="H50" s="16" t="str">
        <f>IF(AND(E50="",G50=""),"",ROUND(E50*G50,2))</f>
        <v/>
      </c>
    </row>
    <row r="51" ht="18" customHeight="1" spans="2:8" x14ac:dyDescent="0.25">
      <c r="B51" s="13"/>
      <c r="C51" s="13"/>
      <c r="D51" s="13"/>
      <c r="E51" s="14"/>
      <c r="F51" s="13"/>
      <c r="G51" s="15"/>
      <c r="H51" s="17" t="str">
        <f>IF(AND(E51="",G51=""),"",ROUND(E51*G51,2))</f>
        <v/>
      </c>
    </row>
    <row r="52" ht="18" customHeight="1" spans="2:8" x14ac:dyDescent="0.25">
      <c r="B52" s="13"/>
      <c r="C52" s="13"/>
      <c r="D52" s="13"/>
      <c r="E52" s="14"/>
      <c r="F52" s="13"/>
      <c r="G52" s="15"/>
      <c r="H52" s="16" t="str">
        <f>IF(AND(E52="",G52=""),"",ROUND(E52*G52,2))</f>
        <v/>
      </c>
    </row>
    <row r="53" ht="18" customHeight="1" spans="2:8" x14ac:dyDescent="0.25">
      <c r="B53" s="13"/>
      <c r="C53" s="13"/>
      <c r="D53" s="13"/>
      <c r="E53" s="14"/>
      <c r="F53" s="13"/>
      <c r="G53" s="15"/>
      <c r="H53" s="17" t="str">
        <f>IF(AND(E53="",G53=""),"",ROUND(E53*G53,2))</f>
        <v/>
      </c>
    </row>
    <row r="55" ht="15" customHeight="1" spans="7:8" x14ac:dyDescent="0.25">
      <c r="G55" s="18" t="s">
        <v>28</v>
      </c>
      <c r="H55" s="18"/>
    </row>
    <row r="56" ht="15" customHeight="1" spans="7:8" x14ac:dyDescent="0.25">
      <c r="G56" s="19" t="s">
        <v>18</v>
      </c>
      <c r="H56" s="20">
        <f>ROUND(SUMIF($D$14:$D$53,G56,$H$14:$H$53),2)</f>
        <v>14200</v>
      </c>
    </row>
    <row r="57" ht="15" customHeight="1" spans="7:8" x14ac:dyDescent="0.25">
      <c r="G57" s="19" t="s">
        <v>21</v>
      </c>
      <c r="H57" s="20">
        <f>ROUND(SUMIF($D$14:$D$53,G57,$H$14:$H$53),2)</f>
        <v>15800</v>
      </c>
    </row>
    <row r="58" ht="15" customHeight="1" spans="7:8" x14ac:dyDescent="0.25">
      <c r="G58" s="19" t="s">
        <v>24</v>
      </c>
      <c r="H58" s="20">
        <f>ROUND(SUMIF($D$14:$D$53,G58,$H$14:$H$53),2)</f>
        <v>5000</v>
      </c>
    </row>
    <row r="59" ht="15" customHeight="1" spans="7:8" x14ac:dyDescent="0.25">
      <c r="G59" s="19" t="s">
        <v>27</v>
      </c>
      <c r="H59" s="20">
        <f>ROUND(SUMIF($D$14:$D$53,G59,$H$14:$H$53),2)</f>
        <v>1500</v>
      </c>
    </row>
    <row r="60" ht="18" customHeight="1" spans="7:8" x14ac:dyDescent="0.25">
      <c r="G60" s="21" t="s">
        <v>29</v>
      </c>
      <c r="H60" s="22">
        <f>ROUND(SUM(H56:H59),2)</f>
        <v>36500</v>
      </c>
    </row>
    <row r="61" ht="15" customHeight="1" spans="6:8" x14ac:dyDescent="0.25">
      <c r="F61" s="23" t="s">
        <v>30</v>
      </c>
      <c r="G61" s="23"/>
      <c r="H61" s="20">
        <f>ROUND(SUM($H$14:$H$53)-H60,2)</f>
        <v>0</v>
      </c>
    </row>
    <row r="63" ht="15" customHeight="1" spans="7:8" x14ac:dyDescent="0.25">
      <c r="G63" s="18" t="s">
        <v>31</v>
      </c>
      <c r="H63" s="18"/>
    </row>
    <row r="64" ht="15" customHeight="1" spans="7:8" x14ac:dyDescent="0.25">
      <c r="G64" s="13" t="s">
        <v>16</v>
      </c>
      <c r="H64" s="20">
        <f>IF(G64="","",ROUND(SUMIF($B$14:$B$53,G64,$H$14:$H$53),2))</f>
        <v>30000</v>
      </c>
    </row>
    <row r="65" ht="15" customHeight="1" spans="7:8" x14ac:dyDescent="0.25">
      <c r="G65" s="13" t="s">
        <v>22</v>
      </c>
      <c r="H65" s="20">
        <f>IF(G65="","",ROUND(SUMIF($B$14:$B$53,G65,$H$14:$H$53),2))</f>
        <v>5000</v>
      </c>
    </row>
    <row r="66" ht="15" customHeight="1" spans="7:8" x14ac:dyDescent="0.25">
      <c r="G66" s="13" t="s">
        <v>25</v>
      </c>
      <c r="H66" s="20">
        <f>IF(G66="","",ROUND(SUMIF($B$14:$B$53,G66,$H$14:$H$53),2))</f>
        <v>1500</v>
      </c>
    </row>
    <row r="67" ht="15" customHeight="1" spans="7:8" x14ac:dyDescent="0.25">
      <c r="G67" s="13"/>
      <c r="H67" s="20" t="str">
        <f>IF(G67="","",ROUND(SUMIF($B$14:$B$53,G67,$H$14:$H$53),2))</f>
        <v/>
      </c>
    </row>
    <row r="68" ht="15" customHeight="1" spans="7:8" x14ac:dyDescent="0.25">
      <c r="G68" s="13"/>
      <c r="H68" s="20" t="str">
        <f>IF(G68="","",ROUND(SUMIF($B$14:$B$53,G68,$H$14:$H$53),2))</f>
        <v/>
      </c>
    </row>
    <row r="69" ht="15" customHeight="1" spans="7:8" x14ac:dyDescent="0.25">
      <c r="G69" s="13"/>
      <c r="H69" s="20" t="str">
        <f>IF(G69="","",ROUND(SUMIF($B$14:$B$53,G69,$H$14:$H$53),2))</f>
        <v/>
      </c>
    </row>
    <row r="70" ht="15" customHeight="1" spans="7:8" x14ac:dyDescent="0.25">
      <c r="G70" s="13"/>
      <c r="H70" s="20" t="str">
        <f>IF(G70="","",ROUND(SUMIF($B$14:$B$53,G70,$H$14:$H$53),2))</f>
        <v/>
      </c>
    </row>
    <row r="71" ht="15" customHeight="1" spans="7:8" x14ac:dyDescent="0.25">
      <c r="G71" s="13"/>
      <c r="H71" s="20" t="str">
        <f>IF(G71="","",ROUND(SUMIF($B$14:$B$53,G71,$H$14:$H$53),2))</f>
        <v/>
      </c>
    </row>
    <row r="72" ht="15" customHeight="1" spans="7:8" x14ac:dyDescent="0.25">
      <c r="G72" s="13"/>
      <c r="H72" s="20" t="str">
        <f>IF(G72="","",ROUND(SUMIF($B$14:$B$53,G72,$H$14:$H$53),2))</f>
        <v/>
      </c>
    </row>
    <row r="73" ht="15" customHeight="1" spans="7:8" x14ac:dyDescent="0.25">
      <c r="G73" s="13"/>
      <c r="H73" s="20" t="str">
        <f>IF(G73="","",ROUND(SUMIF($B$14:$B$53,G73,$H$14:$H$53),2))</f>
        <v/>
      </c>
    </row>
    <row r="74" ht="15" customHeight="1" spans="7:8" x14ac:dyDescent="0.25">
      <c r="G74" s="13"/>
      <c r="H74" s="20" t="str">
        <f>IF(G74="","",ROUND(SUMIF($B$14:$B$53,G74,$H$14:$H$53),2))</f>
        <v/>
      </c>
    </row>
    <row r="75" ht="15" customHeight="1" spans="7:8" x14ac:dyDescent="0.25">
      <c r="G75" s="13"/>
      <c r="H75" s="20" t="str">
        <f>IF(G75="","",ROUND(SUMIF($B$14:$B$53,G75,$H$14:$H$53),2))</f>
        <v/>
      </c>
    </row>
    <row r="78" ht="32" customHeight="1" spans="2:2" x14ac:dyDescent="0.25">
      <c r="B78" s="24" t="s">
        <v>32</v>
      </c>
    </row>
  </sheetData>
  <sheetProtection sheet="1" formatColumns="0" formatRows="0"/>
  <mergeCells count="5">
    <mergeCell ref="D2:H2"/>
    <mergeCell ref="D3:H3"/>
    <mergeCell ref="G55:H55"/>
    <mergeCell ref="F61:G61"/>
    <mergeCell ref="G63:H63"/>
  </mergeCells>
  <dataValidations count="3">
    <dataValidation type="list" allowBlank="1" showErrorMessage="1" errorTitle="Cost type" error="Choose one of: Materials, Labor, Subcontractors, Equipment." sqref="D14:D53">
      <formula1>"Materials,Labor,Subcontractors,Equipment"</formula1>
    </dataValidation>
    <dataValidation type="decimal" operator="greaterThanOrEqual" allowBlank="1" showInputMessage="1" prompt="Enter a number." showErrorMessage="1" error="Enter a number, 0 or more." sqref="E14:E53">
      <formula1>0</formula1>
    </dataValidation>
    <dataValidation type="decimal" operator="greaterThanOrEqual" allowBlank="1" showInputMessage="1" prompt="Enter a number." showErrorMessage="1" error="Enter a number, 0 or more." sqref="G14:G53">
      <formula1>0</formula1>
    </dataValidation>
  </dataValidations>
  <hyperlinks>
    <hyperlink ref="B78"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4"/>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4" style="1" customWidth="1"/>
    <col min="5" max="5" width="3" style="1" customWidth="1"/>
  </cols>
  <sheetData>
    <row r="1" ht="15" customHeight="1" x14ac:dyDescent="0.25"/>
    <row r="2" ht="22" customHeight="1" spans="3:4" x14ac:dyDescent="0.25">
      <c r="C2" s="2" t="s">
        <v>33</v>
      </c>
      <c r="D2" s="2"/>
    </row>
    <row r="3" ht="22" customHeight="1" spans="3:4" x14ac:dyDescent="0.25">
      <c r="C3" s="3" t="s">
        <v>34</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10" ht="15" customHeight="1" spans="2:4" x14ac:dyDescent="0.25">
      <c r="B10" s="18" t="s">
        <v>35</v>
      </c>
      <c r="C10" s="18"/>
      <c r="D10" s="18"/>
    </row>
    <row r="11" ht="18" customHeight="1" spans="2:4" x14ac:dyDescent="0.25">
      <c r="B11" s="19" t="s">
        <v>29</v>
      </c>
      <c r="C11" s="20">
        <f>Estimate!H60</f>
        <v>36500</v>
      </c>
      <c r="D11" s="25" t="s">
        <v>36</v>
      </c>
    </row>
    <row r="12" ht="18" customHeight="1" spans="2:4" x14ac:dyDescent="0.25">
      <c r="B12" s="19" t="s">
        <v>37</v>
      </c>
      <c r="C12" s="26"/>
      <c r="D12" s="25" t="s">
        <v>38</v>
      </c>
    </row>
    <row r="13" ht="18" customHeight="1" spans="2:4" x14ac:dyDescent="0.25">
      <c r="B13" s="19" t="s">
        <v>39</v>
      </c>
      <c r="C13" s="20">
        <f>ROUND(Estimate!H56*C12,2)</f>
        <v>0</v>
      </c>
      <c r="D13" s="25" t="s">
        <v>40</v>
      </c>
    </row>
    <row r="14" ht="18" customHeight="1" spans="2:4" x14ac:dyDescent="0.25">
      <c r="B14" s="19" t="s">
        <v>41</v>
      </c>
      <c r="C14" s="27"/>
      <c r="D14" s="25" t="s">
        <v>42</v>
      </c>
    </row>
    <row r="15" ht="18" customHeight="1" spans="2:4" x14ac:dyDescent="0.25">
      <c r="B15" s="19" t="s">
        <v>43</v>
      </c>
      <c r="C15" s="27"/>
      <c r="D15" s="25" t="s">
        <v>44</v>
      </c>
    </row>
    <row r="16" ht="18" customHeight="1" spans="2:4" x14ac:dyDescent="0.25">
      <c r="B16" s="19" t="s">
        <v>45</v>
      </c>
      <c r="C16" s="26"/>
      <c r="D16" s="25" t="s">
        <v>46</v>
      </c>
    </row>
    <row r="17" ht="18" customHeight="1" spans="2:4" x14ac:dyDescent="0.25">
      <c r="B17" s="19" t="s">
        <v>47</v>
      </c>
      <c r="C17" s="20">
        <f>ROUND(C11*C16,2)</f>
        <v>0</v>
      </c>
      <c r="D17" s="25" t="s">
        <v>48</v>
      </c>
    </row>
    <row r="18" ht="28" customHeight="1" spans="2:4" x14ac:dyDescent="0.25">
      <c r="B18" s="28" t="s">
        <v>49</v>
      </c>
      <c r="C18" s="29">
        <f>ROUND(C11+C13+C14+C15+C17,2)</f>
        <v>36500</v>
      </c>
      <c r="D18" s="30" t="s">
        <v>50</v>
      </c>
    </row>
    <row r="19" ht="18" customHeight="1" spans="2:4" x14ac:dyDescent="0.25">
      <c r="B19" s="19" t="s">
        <v>51</v>
      </c>
      <c r="C19" s="26">
        <v>0.12</v>
      </c>
      <c r="D19" s="25" t="s">
        <v>52</v>
      </c>
    </row>
    <row r="20" ht="18" customHeight="1" spans="2:4" x14ac:dyDescent="0.25">
      <c r="B20" s="19" t="s">
        <v>53</v>
      </c>
      <c r="C20" s="20">
        <f>ROUND(C18*C19,2)</f>
        <v>4380</v>
      </c>
      <c r="D20" s="25" t="s">
        <v>54</v>
      </c>
    </row>
    <row r="21" ht="18" customHeight="1" spans="2:4" x14ac:dyDescent="0.25">
      <c r="B21" s="28" t="s">
        <v>55</v>
      </c>
      <c r="C21" s="29">
        <f>ROUND(C18+C20,2)</f>
        <v>40880</v>
      </c>
      <c r="D21" s="25" t="s">
        <v>56</v>
      </c>
    </row>
    <row r="23" ht="15" customHeight="1" spans="2:4" x14ac:dyDescent="0.25">
      <c r="B23" s="18" t="s">
        <v>57</v>
      </c>
      <c r="C23" s="18"/>
      <c r="D23" s="18"/>
    </row>
    <row r="24" ht="18" customHeight="1" spans="2:4" x14ac:dyDescent="0.25">
      <c r="B24" s="19" t="s">
        <v>58</v>
      </c>
      <c r="C24" s="26">
        <v>0.15</v>
      </c>
      <c r="D24" s="25" t="s">
        <v>52</v>
      </c>
    </row>
    <row r="25" ht="18" customHeight="1" spans="2:4" x14ac:dyDescent="0.25">
      <c r="B25" s="21" t="s">
        <v>59</v>
      </c>
      <c r="C25" s="22">
        <f>ROUND(C21/(1-C24),2)</f>
        <v>48094.12</v>
      </c>
      <c r="D25" s="25" t="s">
        <v>60</v>
      </c>
    </row>
    <row r="26" ht="18" customHeight="1" spans="2:4" x14ac:dyDescent="0.25">
      <c r="B26" s="19" t="s">
        <v>61</v>
      </c>
      <c r="C26" s="20">
        <f>ROUND(C25-C21,2)</f>
        <v>7214.12</v>
      </c>
      <c r="D26" s="25" t="s">
        <v>62</v>
      </c>
    </row>
    <row r="27" ht="18" customHeight="1" spans="2:4" x14ac:dyDescent="0.25">
      <c r="B27" s="19" t="s">
        <v>63</v>
      </c>
      <c r="C27" s="31">
        <f>C24/(1-C24)</f>
        <v>0.17647058823529413</v>
      </c>
      <c r="D27" s="25" t="s">
        <v>64</v>
      </c>
    </row>
    <row r="29" ht="15" customHeight="1" spans="2:4" x14ac:dyDescent="0.25">
      <c r="B29" s="18" t="s">
        <v>65</v>
      </c>
      <c r="C29" s="18"/>
      <c r="D29" s="18"/>
    </row>
    <row r="30" ht="18" customHeight="1" spans="2:4" x14ac:dyDescent="0.25">
      <c r="B30" s="19" t="s">
        <v>66</v>
      </c>
      <c r="C30" s="20">
        <f>ROUND(C21*(1+C24),2)</f>
        <v>47012</v>
      </c>
      <c r="D30" s="25" t="s">
        <v>67</v>
      </c>
    </row>
    <row r="31" ht="18" customHeight="1" spans="2:4" x14ac:dyDescent="0.25">
      <c r="B31" s="19" t="s">
        <v>68</v>
      </c>
      <c r="C31" s="20">
        <f>ROUND(C25-C30,2)</f>
        <v>1082.12</v>
      </c>
      <c r="D31" s="25" t="s">
        <v>69</v>
      </c>
    </row>
    <row r="34" ht="32" customHeight="1" spans="2:2" x14ac:dyDescent="0.25">
      <c r="B34" s="24" t="s">
        <v>32</v>
      </c>
    </row>
  </sheetData>
  <sheetProtection sheet="1" formatColumns="0" formatRows="0"/>
  <mergeCells count="5">
    <mergeCell ref="C2:D2"/>
    <mergeCell ref="C3:D3"/>
    <mergeCell ref="B10:D10"/>
    <mergeCell ref="B23:D23"/>
    <mergeCell ref="B29:D29"/>
  </mergeCells>
  <dataValidations count="5">
    <dataValidation type="decimal" allowBlank="1" showInputMessage="1" prompt="Enter a percent from 0% to 100%." showErrorMessage="1" error="Enter a percent from 0% to 100%." sqref="C12">
      <formula1>0</formula1>
      <formula2>1</formula2>
    </dataValidation>
    <dataValidation type="decimal" operator="greaterThanOrEqual" allowBlank="1" showInputMessage="1" prompt="Enter a number." showErrorMessage="1" error="Enter a number, 0 or more." sqref="C14:C15">
      <formula1>0</formula1>
    </dataValidation>
    <dataValidation type="decimal" allowBlank="1" showInputMessage="1" prompt="Enter a percent from 0% to 100%." showErrorMessage="1" error="Enter a percent from 0% to 100%." sqref="C16">
      <formula1>0</formula1>
      <formula2>1</formula2>
    </dataValidation>
    <dataValidation type="decimal" allowBlank="1" showInputMessage="1" prompt="Enter a percent from 0% to 100%." showErrorMessage="1" error="Enter a percent from 0% to 100%." sqref="C19">
      <formula1>0</formula1>
      <formula2>1</formula2>
    </dataValidation>
    <dataValidation type="custom" allowBlank="1" showInputMessage="1" prompt="Enter a percent from 0% up to but not including 100%." showErrorMessage="1" error="Enter a percent less than 100%, so the bid price can be computed." sqref="C24">
      <formula1>AND(C24&gt;=0,C24&lt;1)</formula1>
    </dataValidation>
  </dataValidations>
  <hyperlinks>
    <hyperlink ref="B34"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3"/>
  <sheetViews>
    <sheetView workbookViewId="0" showGridLines="0"/>
  </sheetViews>
  <sheetFormatPr defaultRowHeight="15" outlineLevelRow="0" outlineLevelCol="0" x14ac:dyDescent="55"/>
  <cols>
    <col min="1" max="1" width="3" style="1" customWidth="1"/>
    <col min="2" max="2" width="18" style="1" customWidth="1"/>
    <col min="3" max="3" width="40" style="1" customWidth="1"/>
    <col min="4" max="5" width="18" style="1" customWidth="1"/>
    <col min="6" max="6" width="3" style="1" customWidth="1"/>
  </cols>
  <sheetData>
    <row r="1" ht="15" customHeight="1" x14ac:dyDescent="0.25"/>
    <row r="2" ht="36" customHeight="1" spans="2:2" x14ac:dyDescent="0.25">
      <c r="B2" s="32" t="s">
        <v>70</v>
      </c>
    </row>
    <row r="3" ht="30" customHeight="1" spans="2:5" x14ac:dyDescent="0.25">
      <c r="B3" s="33" t="s">
        <v>71</v>
      </c>
      <c r="C3" s="33"/>
      <c r="D3" s="34" t="s">
        <v>72</v>
      </c>
      <c r="E3" s="34"/>
    </row>
    <row r="4" ht="17" customHeight="1" spans="2:5" x14ac:dyDescent="0.25">
      <c r="B4" s="6" t="s">
        <v>73</v>
      </c>
      <c r="C4" s="6"/>
      <c r="D4" s="35" t="s">
        <v>74</v>
      </c>
      <c r="E4" s="6"/>
    </row>
    <row r="5" ht="17" customHeight="1" spans="2:5" x14ac:dyDescent="0.25">
      <c r="B5" s="6" t="s">
        <v>75</v>
      </c>
      <c r="C5" s="6"/>
      <c r="D5" s="35" t="s">
        <v>7</v>
      </c>
      <c r="E5" s="10"/>
    </row>
    <row r="6" ht="17" customHeight="1" spans="4:5" x14ac:dyDescent="0.25">
      <c r="D6" s="35" t="s">
        <v>76</v>
      </c>
      <c r="E6" s="10"/>
    </row>
    <row r="7" ht="15" customHeight="1" x14ac:dyDescent="0.25"/>
    <row r="8" ht="4" customHeight="1" spans="2:5" x14ac:dyDescent="0.25">
      <c r="B8" s="4"/>
      <c r="C8" s="4"/>
      <c r="D8" s="4"/>
      <c r="E8" s="4"/>
    </row>
    <row r="9" ht="15" customHeight="1" x14ac:dyDescent="0.25"/>
    <row r="10" ht="17" customHeight="1" spans="2:3" x14ac:dyDescent="0.25">
      <c r="B10" s="5" t="s">
        <v>77</v>
      </c>
      <c r="C10" s="6"/>
    </row>
    <row r="11" ht="17" customHeight="1" spans="2:3" x14ac:dyDescent="0.25">
      <c r="B11" s="5" t="s">
        <v>2</v>
      </c>
      <c r="C11" s="6"/>
    </row>
    <row r="13" ht="15" customHeight="1" spans="2:3" x14ac:dyDescent="0.25">
      <c r="B13" s="7"/>
      <c r="C13" s="8" t="s">
        <v>3</v>
      </c>
    </row>
    <row r="14" ht="15" customHeight="1" spans="2:3" x14ac:dyDescent="0.25">
      <c r="B14" s="9"/>
      <c r="C14" s="8" t="s">
        <v>5</v>
      </c>
    </row>
    <row r="16" ht="15" customHeight="1" spans="2:5" x14ac:dyDescent="0.25">
      <c r="B16" s="18" t="s">
        <v>78</v>
      </c>
      <c r="C16" s="18"/>
      <c r="D16" s="18"/>
      <c r="E16" s="18"/>
    </row>
    <row r="17" ht="18" customHeight="1" spans="2:5" x14ac:dyDescent="0.25">
      <c r="B17" s="13"/>
      <c r="C17" s="13"/>
      <c r="D17" s="13"/>
      <c r="E17" s="13"/>
    </row>
    <row r="18" ht="18" customHeight="1" spans="2:5" x14ac:dyDescent="0.25">
      <c r="B18" s="13"/>
      <c r="C18" s="13"/>
      <c r="D18" s="13"/>
      <c r="E18" s="13"/>
    </row>
    <row r="19" ht="18" customHeight="1" spans="2:5" x14ac:dyDescent="0.25">
      <c r="B19" s="13"/>
      <c r="C19" s="13"/>
      <c r="D19" s="13"/>
      <c r="E19" s="13"/>
    </row>
    <row r="20" ht="18" customHeight="1" spans="2:5" x14ac:dyDescent="0.25">
      <c r="B20" s="13"/>
      <c r="C20" s="13"/>
      <c r="D20" s="13"/>
      <c r="E20" s="13"/>
    </row>
    <row r="21" ht="18" customHeight="1" spans="2:5" x14ac:dyDescent="0.25">
      <c r="B21" s="13"/>
      <c r="C21" s="13"/>
      <c r="D21" s="13"/>
      <c r="E21" s="13"/>
    </row>
    <row r="22" ht="18" customHeight="1" spans="2:5" x14ac:dyDescent="0.25">
      <c r="B22" s="13"/>
      <c r="C22" s="13"/>
      <c r="D22" s="13"/>
      <c r="E22" s="13"/>
    </row>
    <row r="23" ht="18" customHeight="1" spans="2:5" x14ac:dyDescent="0.25">
      <c r="B23" s="13"/>
      <c r="C23" s="13"/>
      <c r="D23" s="13"/>
      <c r="E23" s="13"/>
    </row>
    <row r="24" ht="18" customHeight="1" spans="2:5" x14ac:dyDescent="0.25">
      <c r="B24" s="13"/>
      <c r="C24" s="13"/>
      <c r="D24" s="13"/>
      <c r="E24" s="13"/>
    </row>
    <row r="25" ht="18" customHeight="1" spans="2:5" x14ac:dyDescent="0.25">
      <c r="B25" s="13"/>
      <c r="C25" s="13"/>
      <c r="D25" s="13"/>
      <c r="E25" s="13"/>
    </row>
    <row r="26" ht="18" customHeight="1" spans="2:5" x14ac:dyDescent="0.25">
      <c r="B26" s="13"/>
      <c r="C26" s="13"/>
      <c r="D26" s="13"/>
      <c r="E26" s="13"/>
    </row>
    <row r="27" ht="18" customHeight="1" spans="2:5" x14ac:dyDescent="0.25">
      <c r="B27" s="13"/>
      <c r="C27" s="13"/>
      <c r="D27" s="13"/>
      <c r="E27" s="13"/>
    </row>
    <row r="28" ht="18" customHeight="1" spans="2:5" x14ac:dyDescent="0.25">
      <c r="B28" s="13"/>
      <c r="C28" s="13"/>
      <c r="D28" s="13"/>
      <c r="E28" s="13"/>
    </row>
    <row r="30" ht="18" customHeight="1" spans="4:5" x14ac:dyDescent="0.25">
      <c r="D30" s="21" t="s">
        <v>59</v>
      </c>
      <c r="E30" s="22">
        <f>Bid!C25</f>
        <v>48094.12</v>
      </c>
    </row>
    <row r="33" ht="32" customHeight="1" spans="2:2" x14ac:dyDescent="0.25">
      <c r="B33" s="24" t="s">
        <v>32</v>
      </c>
    </row>
  </sheetData>
  <sheetProtection sheet="1" formatColumns="0" formatRows="0"/>
  <mergeCells count="17">
    <mergeCell ref="B3:C3"/>
    <mergeCell ref="D3:E3"/>
    <mergeCell ref="B4:C4"/>
    <mergeCell ref="B5:C5"/>
    <mergeCell ref="B16:E16"/>
    <mergeCell ref="B17:E17"/>
    <mergeCell ref="B18:E18"/>
    <mergeCell ref="B19:E19"/>
    <mergeCell ref="B20:E20"/>
    <mergeCell ref="B21:E21"/>
    <mergeCell ref="B22:E22"/>
    <mergeCell ref="B23:E23"/>
    <mergeCell ref="B24:E24"/>
    <mergeCell ref="B25:E25"/>
    <mergeCell ref="B26:E26"/>
    <mergeCell ref="B27:E27"/>
    <mergeCell ref="B28:E28"/>
  </mergeCells>
  <hyperlinks>
    <hyperlink ref="B3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51"/>
  <sheetViews>
    <sheetView workbookViewId="0" showGridLines="0">
      <pane ySplit="10" topLeftCell="A11" activePane="bottomLeft" state="frozen"/>
      <selection pane="bottomLeft"/>
    </sheetView>
  </sheetViews>
  <sheetFormatPr defaultRowHeight="15" outlineLevelRow="0" outlineLevelCol="0" x14ac:dyDescent="55"/>
  <cols>
    <col min="1" max="1" width="3" style="1" customWidth="1"/>
    <col min="2" max="2" width="10" style="1" customWidth="1"/>
    <col min="3" max="3" width="14" style="1" customWidth="1"/>
    <col min="4" max="4" width="46" style="1" customWidth="1"/>
    <col min="5" max="5" width="14" style="1" customWidth="1"/>
    <col min="6" max="6" width="16" style="1" customWidth="1"/>
    <col min="7" max="7" width="12" style="1" customWidth="1"/>
    <col min="8" max="8" width="3" style="1" customWidth="1"/>
  </cols>
  <sheetData>
    <row r="1" ht="15" customHeight="1" x14ac:dyDescent="0.25"/>
    <row r="2" ht="22" customHeight="1" spans="5:7" x14ac:dyDescent="0.25">
      <c r="E2" s="2" t="s">
        <v>79</v>
      </c>
      <c r="F2" s="2"/>
      <c r="G2" s="2"/>
    </row>
    <row r="3" ht="22" customHeight="1" spans="5:7" x14ac:dyDescent="0.25">
      <c r="E3" s="3" t="s">
        <v>80</v>
      </c>
      <c r="F3" s="3"/>
      <c r="G3" s="3"/>
    </row>
    <row r="4" ht="15" customHeight="1" x14ac:dyDescent="0.25"/>
    <row r="5" ht="4" customHeight="1" spans="2:7" x14ac:dyDescent="0.25">
      <c r="B5" s="4"/>
      <c r="C5" s="4"/>
      <c r="D5" s="4"/>
      <c r="E5" s="4"/>
      <c r="F5" s="4"/>
      <c r="G5" s="4"/>
    </row>
    <row r="6" ht="15" customHeight="1" x14ac:dyDescent="0.25"/>
    <row r="7" ht="15" customHeight="1" spans="2:3" x14ac:dyDescent="0.25">
      <c r="B7" s="7"/>
      <c r="C7" s="8" t="s">
        <v>3</v>
      </c>
    </row>
    <row r="8" ht="15" customHeight="1" spans="2:3" x14ac:dyDescent="0.25">
      <c r="B8" s="9"/>
      <c r="C8" s="8" t="s">
        <v>5</v>
      </c>
    </row>
    <row r="10" ht="20" customHeight="1" spans="2:7" x14ac:dyDescent="0.25">
      <c r="B10" s="12" t="s">
        <v>81</v>
      </c>
      <c r="C10" s="12" t="s">
        <v>7</v>
      </c>
      <c r="D10" s="11" t="s">
        <v>10</v>
      </c>
      <c r="E10" s="11" t="s">
        <v>82</v>
      </c>
      <c r="F10" s="12" t="s">
        <v>83</v>
      </c>
      <c r="G10" s="12" t="s">
        <v>84</v>
      </c>
    </row>
    <row r="11" ht="18" customHeight="1" spans="2:7" x14ac:dyDescent="0.25">
      <c r="B11" s="14">
        <v>1</v>
      </c>
      <c r="C11" s="36"/>
      <c r="D11" s="13" t="s">
        <v>85</v>
      </c>
      <c r="E11" s="13" t="s">
        <v>86</v>
      </c>
      <c r="F11" s="15">
        <v>4215.86</v>
      </c>
      <c r="G11" s="14"/>
    </row>
    <row r="12" ht="18" customHeight="1" spans="2:7" x14ac:dyDescent="0.25">
      <c r="B12" s="14"/>
      <c r="C12" s="36"/>
      <c r="D12" s="13"/>
      <c r="E12" s="13"/>
      <c r="F12" s="15"/>
      <c r="G12" s="14"/>
    </row>
    <row r="13" ht="18" customHeight="1" spans="2:7" x14ac:dyDescent="0.25">
      <c r="B13" s="14"/>
      <c r="C13" s="36"/>
      <c r="D13" s="13"/>
      <c r="E13" s="13"/>
      <c r="F13" s="15"/>
      <c r="G13" s="14"/>
    </row>
    <row r="14" ht="18" customHeight="1" spans="2:7" x14ac:dyDescent="0.25">
      <c r="B14" s="14"/>
      <c r="C14" s="36"/>
      <c r="D14" s="13"/>
      <c r="E14" s="13"/>
      <c r="F14" s="15"/>
      <c r="G14" s="14"/>
    </row>
    <row r="15" ht="18" customHeight="1" spans="2:7" x14ac:dyDescent="0.25">
      <c r="B15" s="14"/>
      <c r="C15" s="36"/>
      <c r="D15" s="13"/>
      <c r="E15" s="13"/>
      <c r="F15" s="15"/>
      <c r="G15" s="14"/>
    </row>
    <row r="16" ht="18" customHeight="1" spans="2:7" x14ac:dyDescent="0.25">
      <c r="B16" s="14"/>
      <c r="C16" s="36"/>
      <c r="D16" s="13"/>
      <c r="E16" s="13"/>
      <c r="F16" s="15"/>
      <c r="G16" s="14"/>
    </row>
    <row r="17" ht="18" customHeight="1" spans="2:7" x14ac:dyDescent="0.25">
      <c r="B17" s="14"/>
      <c r="C17" s="36"/>
      <c r="D17" s="13"/>
      <c r="E17" s="13"/>
      <c r="F17" s="15"/>
      <c r="G17" s="14"/>
    </row>
    <row r="18" ht="18" customHeight="1" spans="2:7" x14ac:dyDescent="0.25">
      <c r="B18" s="14"/>
      <c r="C18" s="36"/>
      <c r="D18" s="13"/>
      <c r="E18" s="13"/>
      <c r="F18" s="15"/>
      <c r="G18" s="14"/>
    </row>
    <row r="19" ht="18" customHeight="1" spans="2:7" x14ac:dyDescent="0.25">
      <c r="B19" s="14"/>
      <c r="C19" s="36"/>
      <c r="D19" s="13"/>
      <c r="E19" s="13"/>
      <c r="F19" s="15"/>
      <c r="G19" s="14"/>
    </row>
    <row r="20" ht="18" customHeight="1" spans="2:7" x14ac:dyDescent="0.25">
      <c r="B20" s="14"/>
      <c r="C20" s="36"/>
      <c r="D20" s="13"/>
      <c r="E20" s="13"/>
      <c r="F20" s="15"/>
      <c r="G20" s="14"/>
    </row>
    <row r="21" ht="18" customHeight="1" spans="2:7" x14ac:dyDescent="0.25">
      <c r="B21" s="14"/>
      <c r="C21" s="36"/>
      <c r="D21" s="13"/>
      <c r="E21" s="13"/>
      <c r="F21" s="15"/>
      <c r="G21" s="14"/>
    </row>
    <row r="22" ht="18" customHeight="1" spans="2:7" x14ac:dyDescent="0.25">
      <c r="B22" s="14"/>
      <c r="C22" s="36"/>
      <c r="D22" s="13"/>
      <c r="E22" s="13"/>
      <c r="F22" s="15"/>
      <c r="G22" s="14"/>
    </row>
    <row r="23" ht="18" customHeight="1" spans="2:7" x14ac:dyDescent="0.25">
      <c r="B23" s="14"/>
      <c r="C23" s="36"/>
      <c r="D23" s="13"/>
      <c r="E23" s="13"/>
      <c r="F23" s="15"/>
      <c r="G23" s="14"/>
    </row>
    <row r="24" ht="18" customHeight="1" spans="2:7" x14ac:dyDescent="0.25">
      <c r="B24" s="14"/>
      <c r="C24" s="36"/>
      <c r="D24" s="13"/>
      <c r="E24" s="13"/>
      <c r="F24" s="15"/>
      <c r="G24" s="14"/>
    </row>
    <row r="25" ht="18" customHeight="1" spans="2:7" x14ac:dyDescent="0.25">
      <c r="B25" s="14"/>
      <c r="C25" s="36"/>
      <c r="D25" s="13"/>
      <c r="E25" s="13"/>
      <c r="F25" s="15"/>
      <c r="G25" s="14"/>
    </row>
    <row r="26" ht="18" customHeight="1" spans="2:7" x14ac:dyDescent="0.25">
      <c r="B26" s="14"/>
      <c r="C26" s="36"/>
      <c r="D26" s="13"/>
      <c r="E26" s="13"/>
      <c r="F26" s="15"/>
      <c r="G26" s="14"/>
    </row>
    <row r="27" ht="18" customHeight="1" spans="2:7" x14ac:dyDescent="0.25">
      <c r="B27" s="14"/>
      <c r="C27" s="36"/>
      <c r="D27" s="13"/>
      <c r="E27" s="13"/>
      <c r="F27" s="15"/>
      <c r="G27" s="14"/>
    </row>
    <row r="28" ht="18" customHeight="1" spans="2:7" x14ac:dyDescent="0.25">
      <c r="B28" s="14"/>
      <c r="C28" s="36"/>
      <c r="D28" s="13"/>
      <c r="E28" s="13"/>
      <c r="F28" s="15"/>
      <c r="G28" s="14"/>
    </row>
    <row r="29" ht="18" customHeight="1" spans="2:7" x14ac:dyDescent="0.25">
      <c r="B29" s="14"/>
      <c r="C29" s="36"/>
      <c r="D29" s="13"/>
      <c r="E29" s="13"/>
      <c r="F29" s="15"/>
      <c r="G29" s="14"/>
    </row>
    <row r="30" ht="18" customHeight="1" spans="2:7" x14ac:dyDescent="0.25">
      <c r="B30" s="14"/>
      <c r="C30" s="36"/>
      <c r="D30" s="13"/>
      <c r="E30" s="13"/>
      <c r="F30" s="15"/>
      <c r="G30" s="14"/>
    </row>
    <row r="31" ht="18" customHeight="1" spans="2:7" x14ac:dyDescent="0.25">
      <c r="B31" s="14"/>
      <c r="C31" s="36"/>
      <c r="D31" s="13"/>
      <c r="E31" s="13"/>
      <c r="F31" s="15"/>
      <c r="G31" s="14"/>
    </row>
    <row r="32" ht="18" customHeight="1" spans="2:7" x14ac:dyDescent="0.25">
      <c r="B32" s="14"/>
      <c r="C32" s="36"/>
      <c r="D32" s="13"/>
      <c r="E32" s="13"/>
      <c r="F32" s="15"/>
      <c r="G32" s="14"/>
    </row>
    <row r="33" ht="18" customHeight="1" spans="2:7" x14ac:dyDescent="0.25">
      <c r="B33" s="14"/>
      <c r="C33" s="36"/>
      <c r="D33" s="13"/>
      <c r="E33" s="13"/>
      <c r="F33" s="15"/>
      <c r="G33" s="14"/>
    </row>
    <row r="34" ht="18" customHeight="1" spans="2:7" x14ac:dyDescent="0.25">
      <c r="B34" s="14"/>
      <c r="C34" s="36"/>
      <c r="D34" s="13"/>
      <c r="E34" s="13"/>
      <c r="F34" s="15"/>
      <c r="G34" s="14"/>
    </row>
    <row r="35" ht="18" customHeight="1" spans="2:7" x14ac:dyDescent="0.25">
      <c r="B35" s="14"/>
      <c r="C35" s="36"/>
      <c r="D35" s="13"/>
      <c r="E35" s="13"/>
      <c r="F35" s="15"/>
      <c r="G35" s="14"/>
    </row>
    <row r="36" ht="18" customHeight="1" spans="2:7" x14ac:dyDescent="0.25">
      <c r="B36" s="14"/>
      <c r="C36" s="36"/>
      <c r="D36" s="13"/>
      <c r="E36" s="13"/>
      <c r="F36" s="15"/>
      <c r="G36" s="14"/>
    </row>
    <row r="37" ht="18" customHeight="1" spans="2:7" x14ac:dyDescent="0.25">
      <c r="B37" s="14"/>
      <c r="C37" s="36"/>
      <c r="D37" s="13"/>
      <c r="E37" s="13"/>
      <c r="F37" s="15"/>
      <c r="G37" s="14"/>
    </row>
    <row r="38" ht="18" customHeight="1" spans="2:7" x14ac:dyDescent="0.25">
      <c r="B38" s="14"/>
      <c r="C38" s="36"/>
      <c r="D38" s="13"/>
      <c r="E38" s="13"/>
      <c r="F38" s="15"/>
      <c r="G38" s="14"/>
    </row>
    <row r="39" ht="18" customHeight="1" spans="2:7" x14ac:dyDescent="0.25">
      <c r="B39" s="14"/>
      <c r="C39" s="36"/>
      <c r="D39" s="13"/>
      <c r="E39" s="13"/>
      <c r="F39" s="15"/>
      <c r="G39" s="14"/>
    </row>
    <row r="40" ht="18" customHeight="1" spans="2:7" x14ac:dyDescent="0.25">
      <c r="B40" s="14"/>
      <c r="C40" s="36"/>
      <c r="D40" s="13"/>
      <c r="E40" s="13"/>
      <c r="F40" s="15"/>
      <c r="G40" s="14"/>
    </row>
    <row r="42" ht="15" customHeight="1" spans="4:6" x14ac:dyDescent="0.25">
      <c r="D42" s="18" t="s">
        <v>87</v>
      </c>
      <c r="E42" s="18"/>
      <c r="F42" s="18"/>
    </row>
    <row r="43" ht="15" customHeight="1" spans="4:6" x14ac:dyDescent="0.25">
      <c r="D43" s="19" t="s">
        <v>88</v>
      </c>
      <c r="E43" s="19"/>
      <c r="F43" s="27">
        <f>Bid!C25</f>
        <v>48094.12</v>
      </c>
    </row>
    <row r="44" ht="15" customHeight="1" spans="4:6" x14ac:dyDescent="0.25">
      <c r="D44" s="25" t="s">
        <v>89</v>
      </c>
      <c r="E44" s="25"/>
      <c r="F44" s="25"/>
    </row>
    <row r="45" ht="15" customHeight="1" spans="4:6" x14ac:dyDescent="0.25">
      <c r="D45" s="19" t="s">
        <v>90</v>
      </c>
      <c r="E45" s="19"/>
      <c r="F45" s="20">
        <f>ROUND(SUMIF($E$11:$E$40,"Approved",$F$11:$F$40),2)</f>
        <v>0</v>
      </c>
    </row>
    <row r="46" ht="15" customHeight="1" spans="4:6" x14ac:dyDescent="0.25">
      <c r="D46" s="19" t="s">
        <v>91</v>
      </c>
      <c r="E46" s="19"/>
      <c r="F46" s="20">
        <f>ROUND(SUMIF($E$11:$E$40,"Pending",$F$11:$F$40),2)</f>
        <v>4215.86</v>
      </c>
    </row>
    <row r="47" ht="15" customHeight="1" spans="4:6" x14ac:dyDescent="0.25">
      <c r="D47" s="19" t="s">
        <v>92</v>
      </c>
      <c r="E47" s="19"/>
      <c r="F47" s="37">
        <f>SUMIF($E$11:$E$40,"Approved",$G$11:$G$40)</f>
        <v>0</v>
      </c>
    </row>
    <row r="48" ht="18" customHeight="1" spans="4:6" x14ac:dyDescent="0.25">
      <c r="D48" s="21" t="s">
        <v>93</v>
      </c>
      <c r="E48" s="38"/>
      <c r="F48" s="22">
        <f>ROUND(F43+F45,2)</f>
        <v>48094.12</v>
      </c>
    </row>
    <row r="51" ht="32" customHeight="1" spans="2:2" x14ac:dyDescent="0.25">
      <c r="B51" s="24" t="s">
        <v>32</v>
      </c>
    </row>
  </sheetData>
  <sheetProtection sheet="1" formatColumns="0" formatRows="0"/>
  <mergeCells count="8">
    <mergeCell ref="E2:G2"/>
    <mergeCell ref="E3:G3"/>
    <mergeCell ref="D42:F42"/>
    <mergeCell ref="D43:E43"/>
    <mergeCell ref="D44:F44"/>
    <mergeCell ref="D45:E45"/>
    <mergeCell ref="D46:E46"/>
    <mergeCell ref="D47:E47"/>
  </mergeCells>
  <dataValidations count="4">
    <dataValidation type="list" allowBlank="1" showErrorMessage="1" errorTitle="Status" error="Choose Pending, Approved or Rejected." sqref="E11:E40">
      <formula1>"Pending,Approved,Rejected"</formula1>
    </dataValidation>
    <dataValidation type="custom" allowBlank="1" showInputMessage="1" prompt="Enter a number." showErrorMessage="1" error="Enter a number. Use a minus sign for a credit or deduction." sqref="F11:F40">
      <formula1>ISNUMBER(F11)</formula1>
    </dataValidation>
    <dataValidation type="decimal" operator="greaterThanOrEqual" allowBlank="1" showInputMessage="1" prompt="Enter a number." showErrorMessage="1" error="Enter a number, 0 or more." sqref="F43">
      <formula1>0</formula1>
    </dataValidation>
    <dataValidation type="custom" allowBlank="1" showInputMessage="1" prompt="Enter whole days." showErrorMessage="1" error="Enter whole days. Use a minus sign for days removed." sqref="G11:G40">
      <formula1>IF(ISNUMBER(G11),INT(G11)=G11,FALSE)</formula1>
    </dataValidation>
  </dataValidations>
  <hyperlinks>
    <hyperlink ref="B51"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rowBreaks count="1" manualBreakCount="1">
    <brk id="41" max="16383" man="1"/>
  </rowBreaks>
  <ignoredErrors>
    <ignoredError sqref="F43"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94</v>
      </c>
      <c r="D2" s="2"/>
    </row>
    <row r="3" ht="22" customHeight="1" spans="3:4" x14ac:dyDescent="0.25">
      <c r="C3" s="3" t="s">
        <v>95</v>
      </c>
      <c r="D3" s="3"/>
    </row>
    <row r="4" ht="15" customHeight="1" x14ac:dyDescent="0.25"/>
    <row r="5" ht="4" customHeight="1" spans="2:4" x14ac:dyDescent="0.25">
      <c r="B5" s="4"/>
      <c r="C5" s="4"/>
      <c r="D5" s="4"/>
    </row>
    <row r="6" ht="15" customHeight="1" x14ac:dyDescent="0.25"/>
    <row r="7" ht="24" customHeight="1" spans="2:4" x14ac:dyDescent="0.25">
      <c r="B7" s="39" t="s">
        <v>96</v>
      </c>
      <c r="C7" s="39"/>
      <c r="D7" s="39"/>
    </row>
    <row r="8" ht="43" customHeight="1" spans="2:4" x14ac:dyDescent="0.25">
      <c r="B8" s="40" t="s">
        <v>97</v>
      </c>
      <c r="C8" s="40"/>
      <c r="D8" s="40"/>
    </row>
    <row r="10" ht="15" customHeight="1" spans="2:4" x14ac:dyDescent="0.25">
      <c r="B10" s="18" t="s">
        <v>98</v>
      </c>
      <c r="C10" s="18"/>
      <c r="D10" s="18"/>
    </row>
    <row r="11" ht="56" customHeight="1" spans="2:4" x14ac:dyDescent="0.25">
      <c r="B11" s="41" t="s">
        <v>99</v>
      </c>
      <c r="C11" s="40" t="s">
        <v>100</v>
      </c>
      <c r="D11" s="40"/>
    </row>
    <row r="12" ht="56" customHeight="1" spans="2:4" x14ac:dyDescent="0.25">
      <c r="B12" s="41" t="s">
        <v>101</v>
      </c>
      <c r="C12" s="40" t="s">
        <v>102</v>
      </c>
      <c r="D12" s="40"/>
    </row>
    <row r="13" ht="82" customHeight="1" spans="2:4" x14ac:dyDescent="0.25">
      <c r="B13" s="41" t="s">
        <v>103</v>
      </c>
      <c r="C13" s="40" t="s">
        <v>104</v>
      </c>
      <c r="D13" s="40"/>
    </row>
    <row r="14" ht="56" customHeight="1" spans="2:4" x14ac:dyDescent="0.25">
      <c r="B14" s="41" t="s">
        <v>105</v>
      </c>
      <c r="C14" s="40" t="s">
        <v>106</v>
      </c>
      <c r="D14" s="40"/>
    </row>
    <row r="15" ht="17" customHeight="1" spans="2:4" x14ac:dyDescent="0.25">
      <c r="B15" s="41" t="s">
        <v>107</v>
      </c>
      <c r="C15" s="40" t="s">
        <v>108</v>
      </c>
      <c r="D15" s="40"/>
    </row>
    <row r="16" ht="30" customHeight="1" spans="2:4" x14ac:dyDescent="0.25">
      <c r="B16" s="41" t="s">
        <v>109</v>
      </c>
      <c r="C16" s="40" t="s">
        <v>110</v>
      </c>
      <c r="D16" s="40"/>
    </row>
    <row r="18" ht="15" customHeight="1" spans="2:4" x14ac:dyDescent="0.25">
      <c r="B18" s="18" t="s">
        <v>111</v>
      </c>
      <c r="C18" s="18"/>
      <c r="D18" s="18"/>
    </row>
    <row r="19" ht="17" customHeight="1" spans="2:3" x14ac:dyDescent="0.25">
      <c r="B19" s="5" t="s">
        <v>112</v>
      </c>
      <c r="C19" s="42" t="s">
        <v>96</v>
      </c>
    </row>
    <row r="20" ht="17" customHeight="1" spans="2:3" x14ac:dyDescent="0.25">
      <c r="B20" s="5" t="s">
        <v>113</v>
      </c>
      <c r="C20" s="42" t="s">
        <v>114</v>
      </c>
    </row>
    <row r="21" ht="17" customHeight="1" spans="2:3" x14ac:dyDescent="0.25">
      <c r="B21" s="5" t="s">
        <v>115</v>
      </c>
      <c r="C21" s="42" t="s">
        <v>116</v>
      </c>
    </row>
    <row r="22" ht="17" customHeight="1" spans="2:3" x14ac:dyDescent="0.25">
      <c r="B22" s="5" t="s">
        <v>117</v>
      </c>
      <c r="C22" s="42" t="s">
        <v>118</v>
      </c>
    </row>
    <row r="23" ht="17" customHeight="1" spans="2:3" x14ac:dyDescent="0.25">
      <c r="B23" s="5" t="s">
        <v>119</v>
      </c>
      <c r="C23" s="42" t="s">
        <v>120</v>
      </c>
    </row>
    <row r="24" ht="17" customHeight="1" spans="3:3" x14ac:dyDescent="0.25">
      <c r="C24" s="42" t="s">
        <v>121</v>
      </c>
    </row>
    <row r="25" ht="17" customHeight="1" spans="3:3" x14ac:dyDescent="0.25">
      <c r="C25" s="42" t="s">
        <v>122</v>
      </c>
    </row>
    <row r="26" ht="17" customHeight="1" spans="3:3" x14ac:dyDescent="0.25">
      <c r="C26" s="42" t="s">
        <v>123</v>
      </c>
    </row>
    <row r="27" ht="17" customHeight="1" spans="3:3" x14ac:dyDescent="0.25">
      <c r="C27" s="42" t="s">
        <v>124</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Estimate</vt:lpstr>
      <vt:lpstr>Bid</vt:lpstr>
      <vt:lpstr>Bid summary</vt:lpstr>
      <vt:lpstr>Change orders</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Construction Estimate Template (Excel)</dc:title>
  <dc:subject>Line items by division roll up to a direct cost, overhead and a bid price at your target margin, with sales tax, permits, bonds and contingency, a one-page bid summary for the client, printed or saved as a PDF, and the change order log.</dc:subject>
  <dc:description>Free template from https://framingandfigures.com/templates/construction-estimate-template/</dc:description>
  <cp:keywords>construction estimate template; contractor estimate template; construction bid template; construction estimate template excel; free construction estimate template; construction bid sheet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