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om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'Rooms'!$A$1:$K$35</definedName>
    <definedName name="_xlnm.Print_Titles" localSheetId="0">'Rooms'!$14:$14</definedName>
    <definedName name="_xlnm.Print_Area" localSheetId="1">'Materials'!$A$1:$I$24</definedName>
    <definedName name="_xlnm.Print_Titles" localSheetId="1">'Materials'!$14:$14</definedName>
    <definedName name="_xlnm.Print_Area" localSheetId="2">'Labor and job'!$A$1:$G$48</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<sst xmlns="http://schemas.openxmlformats.org/spreadsheetml/2006/main" count="185" uniqueCount="159">
  <si>
    <t>DRYWALL ESTIMATE</t>
  </si>
  <si>
    <t>Wall, ceiling and board area from your own measurements</t>
  </si>
  <si>
    <t>PROJECT</t>
  </si>
  <si>
    <t>Pale yellow cells are yours to fill in</t>
  </si>
  <si>
    <t>CLIENT</t>
  </si>
  <si>
    <t>All other cells are locked</t>
  </si>
  <si>
    <t>ESTIMATE NO.</t>
  </si>
  <si>
    <t>DATE</t>
  </si>
  <si>
    <t>PREPARED BY</t>
  </si>
  <si>
    <t>ROOMS</t>
  </si>
  <si>
    <t>ROOM</t>
  </si>
  <si>
    <t>LENGTH (FT)</t>
  </si>
  <si>
    <t>WIDTH (FT)</t>
  </si>
  <si>
    <t>HEIGHT (FT)</t>
  </si>
  <si>
    <t>OPENINGS (SQ FT)</t>
  </si>
  <si>
    <t>CEILING</t>
  </si>
  <si>
    <t>WALL AREA</t>
  </si>
  <si>
    <t>CEILING AREA</t>
  </si>
  <si>
    <t>BOARD AREA</t>
  </si>
  <si>
    <t>Example: bedroom</t>
  </si>
  <si>
    <t>Yes</t>
  </si>
  <si>
    <t>Example: hallway</t>
  </si>
  <si>
    <t>Rectangular rooms: enter an L-shaped room as two lines.</t>
  </si>
  <si>
    <t>TOTALS</t>
  </si>
  <si>
    <t>Wall area (sq ft)</t>
  </si>
  <si>
    <t>Ceiling area (sq ft)</t>
  </si>
  <si>
    <t>Board area (sq ft)</t>
  </si>
  <si>
    <t>Free template from Framing &amp; Figures · framingandfigures.com/templates/</t>
  </si>
  <si>
    <t>MATERIALS</t>
  </si>
  <si>
    <t>Quantities from your rooms and the figures you enter</t>
  </si>
  <si>
    <t>Waste allowance</t>
  </si>
  <si>
    <t>Example: use your own allowance; board only</t>
  </si>
  <si>
    <t>Sheet size (sq ft)</t>
  </si>
  <si>
    <t>Example: 32 for a 4 x 8 ft sheet; use your board's size</t>
  </si>
  <si>
    <t>QUANTITIES AND COSTS</t>
  </si>
  <si>
    <t>ITEM</t>
  </si>
  <si>
    <t>QUANTITY</t>
  </si>
  <si>
    <t>UNIT</t>
  </si>
  <si>
    <t>COVERAGE (SQ FT)</t>
  </si>
  <si>
    <t>UNIT COST</t>
  </si>
  <si>
    <t>AMOUNT</t>
  </si>
  <si>
    <t>NOTE</t>
  </si>
  <si>
    <t>Drywall sheets</t>
  </si>
  <si>
    <t>sheets</t>
  </si>
  <si>
    <t>Board area × (1 + waste) ÷ sheet size, rounded up. Example: use your own figure.</t>
  </si>
  <si>
    <t>Joint compound</t>
  </si>
  <si>
    <t>units</t>
  </si>
  <si>
    <t>Board area ÷ sq ft per unit, rounded up; 0 while blank. Example: use your product's figure.</t>
  </si>
  <si>
    <t>Tape</t>
  </si>
  <si>
    <t>Screws</t>
  </si>
  <si>
    <t>Corner bead</t>
  </si>
  <si>
    <t>pieces</t>
  </si>
  <si>
    <t>Pieces as you count them, typed. Example: use your own figure.</t>
  </si>
  <si>
    <t>Materials total</t>
  </si>
  <si>
    <t>Sheets, compound, tape and screws round up to whole units.</t>
  </si>
  <si>
    <t>LABOR AND JOB</t>
  </si>
  <si>
    <t>Hanging, finishing and job costs, then the bid price</t>
  </si>
  <si>
    <t>LABOR</t>
  </si>
  <si>
    <t>The Rooms sheet's board area, without the waste allowance</t>
  </si>
  <si>
    <t>Hanging rate per sq ft</t>
  </si>
  <si>
    <t>Example: use your own figure</t>
  </si>
  <si>
    <t>Hanging</t>
  </si>
  <si>
    <t>Board area × rate: measured, without the waste allowance</t>
  </si>
  <si>
    <t>Finishing rate per sq ft</t>
  </si>
  <si>
    <t>Finishing</t>
  </si>
  <si>
    <t>Additional hours</t>
  </si>
  <si>
    <t>Time the rates above do not cover. Blank means 0.</t>
  </si>
  <si>
    <t>Hourly rate</t>
  </si>
  <si>
    <t>For the additional hours. Blank means 0.</t>
  </si>
  <si>
    <t>Additional labor</t>
  </si>
  <si>
    <t>Hours × rate</t>
  </si>
  <si>
    <t>Labor total</t>
  </si>
  <si>
    <t>Hanging, finishing and additional labor added up</t>
  </si>
  <si>
    <t>JOB</t>
  </si>
  <si>
    <t>Equipment rental</t>
  </si>
  <si>
    <t>Rental for this job. Blank means 0.</t>
  </si>
  <si>
    <t>Disposal</t>
  </si>
  <si>
    <t>COST</t>
  </si>
  <si>
    <t>Direct cost</t>
  </si>
  <si>
    <t>The Materials sheet's total plus the labor and job lines above</t>
  </si>
  <si>
    <t>Sales tax rate on materials</t>
  </si>
  <si>
    <t>Your state and local rate. Blank means 0.</t>
  </si>
  <si>
    <t>Sales tax on materials</t>
  </si>
  <si>
    <t>The Materials sheet's total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</si>
  <si>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</si>
  <si>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</si>
  <si>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</si>
  <si>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</si>
  <si>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</si>
  <si>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</si>
  <si>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</si>
  <si>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</si>
  <si>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</si>
  <si>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</si>
  <si>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</si>
  <si>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</si>
  <si>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</si>
  <si>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</si>
  <si>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</si>
  <si>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</si>
  <si>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</si>
  <si>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</si>
  <si>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</si>
  <si>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</si>
  <si>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</si>
  <si>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</si>
  <si>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</si>
  <si>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</si>
  <si>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</si>
  <si>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</si>
  <si>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</si>
  <si>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</si>
  <si>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</si>
  <si>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</si>
  <si>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</si>
  <si>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DRYWALL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</si>
  <si>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</si>
  <si>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</si>
  <si>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</si>
  <si>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</si>
  <si>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</si>
  <si>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</si>
  <si>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</si>
  <si>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</si>
  <si>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</si>
  <si>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</si>
  <si>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</si>
  <si>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</si>
  <si>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</si>
  <si>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</si>
  <si>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Drywall Estimate Template (Excel)</t>
  </si>
  <si>
    <t>Rooms by length, width and height, less openings, give wall, ceiling and board area, and sheets, compound, tape and screws follow from the coverage figures you enter, with a waste allowance on the board. Hanging, finishing, labor and equipment roll up to a bid price at your target margin, with a one-page quote for the client.</t>
  </si>
  <si>
    <t>HOW TO USE IT</t>
  </si>
  <si>
    <t>STEP 1</t>
  </si>
  <si>
    <t>On the Rooms sheet, fill in the project block, then each room's name, length, width and height in feet, openings in square feet and whether it has a ceiling.</t>
  </si>
  <si>
    <t>STEP 2</t>
  </si>
  <si>
    <t>On the Materials sheet, enter the waste allowance, sheet size, coverage for compound, tape and screws, corner bead pieces and unit costs. On the Labor and job sheet, enter the hanging and finishing rates, additional hours and hourly rate, equipment rental, disposal,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</si>
  <si>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</si>
  <si>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</si>
  <si>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</si>
  <si>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two example rooms, the 10% waste allowance, the sheet size, the coverage figures, the unit costs, the corner bead, the hanging and finishing rates and the disposal cost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</si>
  <si>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</si>
  <si>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</si>
  <si>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</si>
  <si>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</si>
  <si>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</si>
  <si>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</si>
  <si>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</si>
  <si>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</si>
  <si>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</si>
  <si>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</si>
  <si>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</si>
  <si>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</si>
  <si>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</si>
  <si>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</si>
  <si>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</si>
  <si>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Painting Estimate Template (Excel)</t>
  </si>
  <si>
    <t>Remodeling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</si>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</sst>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54">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6" fillId="5" borderId="0" xfId="0" applyFont="1" applyFill="1" applyAlignment="1">
      <alignment horizontal="center"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0" fontId="1" fillId="3" borderId="3" xfId="0" applyFont="1" applyFill="1" applyBorder="1" applyAlignment="1" applyProtection="1">
      <alignment horizontal="center" vertical="center"/>
      <protection locked="0"/>
    </xf>
    <xf numFmtId="4" fontId="1" fillId="4"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1" fillId="0" borderId="4" xfId="0" applyFont="1" applyBorder="1"/>
    <xf numFmtId="0" fontId="7" fillId="2" borderId="5" xfId="0" applyFont="1" applyFill="1" applyBorder="1" applyAlignment="1">
      <alignment vertical="center"/>
    </xf>
    <xf numFmtId="0" fontId="7" fillId="2" borderId="5" xfId="0" applyFont="1" applyFill="1" applyBorder="1"/>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0" fontId="1" fillId="3" borderId="1" xfId="0" applyFont="1" applyFill="1" applyBorder="1" applyAlignment="1" applyProtection="1">
      <alignment horizontal="right" vertical="center"/>
      <protection locked="0"/>
    </xf>
    <xf numFmtId="3" fontId="1" fillId="4" borderId="4" xfId="0" applyNumberFormat="1" applyFont="1" applyFill="1" applyBorder="1" applyAlignment="1" applyProtection="1">
      <alignment horizontal="right" vertical="center"/>
    </xf>
    <xf numFmtId="0" fontId="1" fillId="4" borderId="4" xfId="0" applyFont="1" applyFill="1" applyBorder="1" applyProtection="1"/>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0" fontId="5" fillId="0" borderId="4" xfId="0" applyFont="1" applyBorder="1" applyAlignment="1">
      <alignment vertical="center" wrapText="1"/>
    </xf>
    <xf numFmtId="3" fontId="1" fillId="6" borderId="4" xfId="0" applyNumberFormat="1" applyFont="1" applyFill="1" applyBorder="1" applyAlignment="1" applyProtection="1">
      <alignment horizontal="right" vertical="center"/>
    </xf>
    <xf numFmtId="3" fontId="1" fillId="3" borderId="3" xfId="0" applyNumberFormat="1" applyFont="1" applyFill="1" applyBorder="1" applyAlignment="1" applyProtection="1">
      <alignment horizontal="right" vertical="center"/>
      <protection locked="0"/>
    </xf>
    <xf numFmtId="165" fontId="1" fillId="6" borderId="4" xfId="0" applyNumberFormat="1" applyFont="1" applyFill="1" applyBorder="1" applyAlignment="1" applyProtection="1">
      <alignment horizontal="right" vertical="center"/>
    </xf>
    <xf numFmtId="165" fontId="7" fillId="2" borderId="5" xfId="0" applyNumberFormat="1" applyFont="1" applyFill="1" applyBorder="1" applyAlignment="1" applyProtection="1">
      <alignment horizontal="right" vertical="center"/>
    </xf>
    <xf numFmtId="165" fontId="1" fillId="3" borderId="1" xfId="0" applyNumberFormat="1" applyFont="1" applyFill="1" applyBorder="1" applyAlignment="1" applyProtection="1">
      <alignment horizontal="right" vertical="center"/>
      <protection locked="0"/>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0" fontId="3" fillId="0" borderId="0" xfId="0" applyFont="1" applyAlignment="1">
      <alignment vertical="center" wrapText="1"/>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drywall-estimate-template/?utm_source=template&amp;utm_medium=xlsx&amp;utm_campaign=drywall-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drywall-estimate-template/?utm_source=template&amp;utm_medium=xlsx&amp;utm_campaign=drywall-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drywall-estimate-template/?utm_source=template&amp;utm_medium=xlsx&amp;utm_campaign=drywall-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drywall-estimate-template/?utm_source=template&amp;utm_medium=xlsx&amp;utm_campaign=drywall-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34</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23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drywall-estimate-template/?utm_source=template&amp;utm_medium=xlsx&amp;utm_campaign=drywall-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drywall-estimate-template/?utm_source=template&amp;utm_medium=xlsx&amp;utm_campaign=drywall-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drywall-estimate-template/?utm_source=template&amp;utm_medium=xlsx&amp;utm_campaign=drywall-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drywall-estimate-template/?utm_source=template&amp;utm_medium=xlsx&amp;utm_campaign=drywall-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drywall-estimate-template/?utm_source=template&amp;utm_medium=xlsx&amp;utm_campaign=drywall-estimate-template&amp;utm_content=about" TargetMode="External"/><Relationship Id="rId2" Type="http://schemas.openxmlformats.org/officeDocument/2006/relationships/hyperlink" Target="https://framingandfigures.com/tools/bid-price-calculator/?utm_source=template&amp;utm_medium=xlsx&amp;utm_campaign=drywall-estimate-template&amp;utm_content=about" TargetMode="External"/><Relationship Id="rId3" Type="http://schemas.openxmlformats.org/officeDocument/2006/relationships/hyperlink" Target="https://framingandfigures.com/guides/how-to-build-a-construction-estimate/?utm_source=template&amp;utm_medium=xlsx&amp;utm_campaign=drywall-estimate-template&amp;utm_content=about" TargetMode="External"/><Relationship Id="rId4" Type="http://schemas.openxmlformats.org/officeDocument/2006/relationships/hyperlink" Target="https://framingandfigures.com/templates/?utm_source=template&amp;utm_medium=xlsx&amp;utm_campaign=drywall-estimate-template&amp;utm_content=about" TargetMode="External"/><Relationship Id="rId5" Type="http://schemas.openxmlformats.org/officeDocument/2006/relationships/hyperlink" Target="https://framingandfigures.com/templates/construction-estimate-template/?utm_source=template&amp;utm_medium=xlsx&amp;utm_campaign=drywall-estimate-template&amp;utm_content=about" TargetMode="External"/><Relationship Id="rId6" Type="http://schemas.openxmlformats.org/officeDocument/2006/relationships/hyperlink" Target="https://framingandfigures.com/templates/markup-margin-table/?utm_source=template&amp;utm_medium=xlsx&amp;utm_campaign=drywall-estimate-template&amp;utm_content=about" TargetMode="External"/><Relationship Id="rId7" Type="http://schemas.openxmlformats.org/officeDocument/2006/relationships/hyperlink" Target="https://framingandfigures.com/templates/painting-estimate-template/?utm_source=template&amp;utm_medium=xlsx&amp;utm_campaign=drywall-estimate-template&amp;utm_content=about" TargetMode="External"/><Relationship Id="rId8" Type="http://schemas.openxmlformats.org/officeDocument/2006/relationships/hyperlink" Target="https://framingandfigures.com/templates/remodeling-estimate-template/?utm_source=template&amp;utm_medium=xlsx&amp;utm_campaign=drywall-estimate-template&amp;utm_content=about" TargetMode="External"/><Relationship Id="rId9" Type="http://schemas.openxmlformats.org/officeDocument/2006/relationships/hyperlink" Target="https://framingandfigures.com/templates/contractor-invoice-template/?utm_source=template&amp;utm_medium=xlsx&amp;utm_campaign=drywall-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5"/>
  <sheetViews>
    <sheetView workbookViewId="0" showGridLines="0"/>
  </sheetViews>
  <sheetFormatPr defaultRowHeight="15" outlineLevelRow="0" outlineLevelCol="0" x14ac:dyDescent="55"/>
  <cols>
    <col min="1" max="1" width="3" style="1" customWidth="1"/>
    <col min="2" max="2" width="24" style="1" customWidth="1"/>
    <col min="3" max="5" width="9" style="1" customWidth="1"/>
    <col min="6" max="6" width="12" style="1" customWidth="1"/>
    <col min="7" max="7" width="9" style="1" customWidth="1"/>
    <col min="8" max="10" width="11" style="1" customWidth="1"/>
    <col min="11" max="11" width="3" style="1" customWidth="1"/>
  </cols>
  <sheetData>
    <row r="1" ht="15" customHeight="1" x14ac:dyDescent="0.25"/>
    <row r="2" ht="22" customHeight="1" spans="5:10" x14ac:dyDescent="0.25">
      <c r="E2" s="2" t="s">
        <v>0</v>
      </c>
      <c r="F2" s="2"/>
      <c r="G2" s="2"/>
      <c r="H2" s="2"/>
      <c r="I2" s="2"/>
      <c r="J2" s="2"/>
    </row>
    <row r="3" ht="22" customHeight="1" spans="5:10" x14ac:dyDescent="0.25">
      <c r="E3" s="3" t="s">
        <v>1</v>
      </c>
      <c r="F3" s="3"/>
      <c r="G3" s="3"/>
      <c r="H3" s="3"/>
      <c r="I3" s="3"/>
      <c r="J3" s="3"/>
    </row>
    <row r="4" ht="15" customHeight="1" x14ac:dyDescent="0.25"/>
    <row r="5" ht="4" customHeight="1" spans="2:10" x14ac:dyDescent="0.25">
      <c r="B5" s="4"/>
      <c r="C5" s="4"/>
      <c r="D5" s="4"/>
      <c r="E5" s="4"/>
      <c r="F5" s="4"/>
      <c r="G5" s="4"/>
      <c r="H5" s="4"/>
      <c r="I5" s="4"/>
      <c r="J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10" x14ac:dyDescent="0.25">
      <c r="B13" s="12" t="s">
        <v>9</v>
      </c>
      <c r="C13" s="12"/>
      <c r="D13" s="12"/>
      <c r="E13" s="12"/>
      <c r="F13" s="12"/>
      <c r="G13" s="12"/>
      <c r="H13" s="12"/>
      <c r="I13" s="12"/>
      <c r="J13" s="12"/>
    </row>
    <row r="14" ht="26" customHeight="1" spans="2:10" x14ac:dyDescent="0.25">
      <c r="B14" s="13" t="s">
        <v>10</v>
      </c>
      <c r="C14" s="14" t="s">
        <v>11</v>
      </c>
      <c r="D14" s="14" t="s">
        <v>12</v>
      </c>
      <c r="E14" s="14" t="s">
        <v>13</v>
      </c>
      <c r="F14" s="14" t="s">
        <v>14</v>
      </c>
      <c r="G14" s="15" t="s">
        <v>15</v>
      </c>
      <c r="H14" s="14" t="s">
        <v>16</v>
      </c>
      <c r="I14" s="14" t="s">
        <v>17</v>
      </c>
      <c r="J14" s="14" t="s">
        <v>18</v>
      </c>
    </row>
    <row r="15" ht="18" customHeight="1" spans="2:10" x14ac:dyDescent="0.25">
      <c r="B15" s="16" t="s">
        <v>19</v>
      </c>
      <c r="C15" s="17">
        <v>12</v>
      </c>
      <c r="D15" s="17">
        <v>11</v>
      </c>
      <c r="E15" s="17">
        <v>8</v>
      </c>
      <c r="F15" s="17">
        <v>36</v>
      </c>
      <c r="G15" s="18" t="s">
        <v>20</v>
      </c>
      <c r="H15" s="19">
        <f>IF(AND(B15="",C15="",D15="",E15="",F15=""),"",ROUND(MAX(2*(C15+D15)*E15-F15,0),2))</f>
        <v>332</v>
      </c>
      <c r="I15" s="19">
        <f>IF(AND(B15="",C15="",D15="",E15="",F15=""),"",IF(G15="Yes",ROUND(C15*D15,2),0))</f>
        <v>132</v>
      </c>
      <c r="J15" s="19">
        <f>IF(AND(B15="",C15="",D15="",E15="",F15=""),"",ROUND(H15+I15,2))</f>
        <v>464</v>
      </c>
    </row>
    <row r="16" ht="18" customHeight="1" spans="2:10" x14ac:dyDescent="0.25">
      <c r="B16" s="16" t="s">
        <v>21</v>
      </c>
      <c r="C16" s="17">
        <v>20</v>
      </c>
      <c r="D16" s="17">
        <v>4</v>
      </c>
      <c r="E16" s="17">
        <v>8</v>
      </c>
      <c r="F16" s="17">
        <v>42</v>
      </c>
      <c r="G16" s="18" t="s">
        <v>20</v>
      </c>
      <c r="H16" s="20">
        <f>IF(AND(B16="",C16="",D16="",E16="",F16=""),"",ROUND(MAX(2*(C16+D16)*E16-F16,0),2))</f>
        <v>342</v>
      </c>
      <c r="I16" s="20">
        <f>IF(AND(B16="",C16="",D16="",E16="",F16=""),"",IF(G16="Yes",ROUND(C16*D16,2),0))</f>
        <v>80</v>
      </c>
      <c r="J16" s="20">
        <f>IF(AND(B16="",C16="",D16="",E16="",F16=""),"",ROUND(H16+I16,2))</f>
        <v>422</v>
      </c>
    </row>
    <row r="17" ht="18" customHeight="1" spans="2:10" x14ac:dyDescent="0.25">
      <c r="B17" s="16"/>
      <c r="C17" s="17"/>
      <c r="D17" s="17"/>
      <c r="E17" s="17"/>
      <c r="F17" s="17"/>
      <c r="G17" s="18"/>
      <c r="H17" s="19" t="str">
        <f>IF(AND(B17="",C17="",D17="",E17="",F17=""),"",ROUND(MAX(2*(C17+D17)*E17-F17,0),2))</f>
        <v/>
      </c>
      <c r="I17" s="19" t="str">
        <f>IF(AND(B17="",C17="",D17="",E17="",F17=""),"",IF(G17="Yes",ROUND(C17*D17,2),0))</f>
        <v/>
      </c>
      <c r="J17" s="19" t="str">
        <f>IF(AND(B17="",C17="",D17="",E17="",F17=""),"",ROUND(H17+I17,2))</f>
        <v/>
      </c>
    </row>
    <row r="18" ht="18" customHeight="1" spans="2:10" x14ac:dyDescent="0.25">
      <c r="B18" s="16"/>
      <c r="C18" s="17"/>
      <c r="D18" s="17"/>
      <c r="E18" s="17"/>
      <c r="F18" s="17"/>
      <c r="G18" s="18"/>
      <c r="H18" s="20" t="str">
        <f>IF(AND(B18="",C18="",D18="",E18="",F18=""),"",ROUND(MAX(2*(C18+D18)*E18-F18,0),2))</f>
        <v/>
      </c>
      <c r="I18" s="20" t="str">
        <f>IF(AND(B18="",C18="",D18="",E18="",F18=""),"",IF(G18="Yes",ROUND(C18*D18,2),0))</f>
        <v/>
      </c>
      <c r="J18" s="20" t="str">
        <f>IF(AND(B18="",C18="",D18="",E18="",F18=""),"",ROUND(H18+I18,2))</f>
        <v/>
      </c>
    </row>
    <row r="19" ht="18" customHeight="1" spans="2:10" x14ac:dyDescent="0.25">
      <c r="B19" s="16"/>
      <c r="C19" s="17"/>
      <c r="D19" s="17"/>
      <c r="E19" s="17"/>
      <c r="F19" s="17"/>
      <c r="G19" s="18"/>
      <c r="H19" s="19" t="str">
        <f>IF(AND(B19="",C19="",D19="",E19="",F19=""),"",ROUND(MAX(2*(C19+D19)*E19-F19,0),2))</f>
        <v/>
      </c>
      <c r="I19" s="19" t="str">
        <f>IF(AND(B19="",C19="",D19="",E19="",F19=""),"",IF(G19="Yes",ROUND(C19*D19,2),0))</f>
        <v/>
      </c>
      <c r="J19" s="19" t="str">
        <f>IF(AND(B19="",C19="",D19="",E19="",F19=""),"",ROUND(H19+I19,2))</f>
        <v/>
      </c>
    </row>
    <row r="20" ht="18" customHeight="1" spans="2:10" x14ac:dyDescent="0.25">
      <c r="B20" s="16"/>
      <c r="C20" s="17"/>
      <c r="D20" s="17"/>
      <c r="E20" s="17"/>
      <c r="F20" s="17"/>
      <c r="G20" s="18"/>
      <c r="H20" s="20" t="str">
        <f>IF(AND(B20="",C20="",D20="",E20="",F20=""),"",ROUND(MAX(2*(C20+D20)*E20-F20,0),2))</f>
        <v/>
      </c>
      <c r="I20" s="20" t="str">
        <f>IF(AND(B20="",C20="",D20="",E20="",F20=""),"",IF(G20="Yes",ROUND(C20*D20,2),0))</f>
        <v/>
      </c>
      <c r="J20" s="20" t="str">
        <f>IF(AND(B20="",C20="",D20="",E20="",F20=""),"",ROUND(H20+I20,2))</f>
        <v/>
      </c>
    </row>
    <row r="21" ht="18" customHeight="1" spans="2:10" x14ac:dyDescent="0.25">
      <c r="B21" s="16"/>
      <c r="C21" s="17"/>
      <c r="D21" s="17"/>
      <c r="E21" s="17"/>
      <c r="F21" s="17"/>
      <c r="G21" s="18"/>
      <c r="H21" s="19" t="str">
        <f>IF(AND(B21="",C21="",D21="",E21="",F21=""),"",ROUND(MAX(2*(C21+D21)*E21-F21,0),2))</f>
        <v/>
      </c>
      <c r="I21" s="19" t="str">
        <f>IF(AND(B21="",C21="",D21="",E21="",F21=""),"",IF(G21="Yes",ROUND(C21*D21,2),0))</f>
        <v/>
      </c>
      <c r="J21" s="19" t="str">
        <f>IF(AND(B21="",C21="",D21="",E21="",F21=""),"",ROUND(H21+I21,2))</f>
        <v/>
      </c>
    </row>
    <row r="22" ht="18" customHeight="1" spans="2:10" x14ac:dyDescent="0.25">
      <c r="B22" s="16"/>
      <c r="C22" s="17"/>
      <c r="D22" s="17"/>
      <c r="E22" s="17"/>
      <c r="F22" s="17"/>
      <c r="G22" s="18"/>
      <c r="H22" s="20" t="str">
        <f>IF(AND(B22="",C22="",D22="",E22="",F22=""),"",ROUND(MAX(2*(C22+D22)*E22-F22,0),2))</f>
        <v/>
      </c>
      <c r="I22" s="20" t="str">
        <f>IF(AND(B22="",C22="",D22="",E22="",F22=""),"",IF(G22="Yes",ROUND(C22*D22,2),0))</f>
        <v/>
      </c>
      <c r="J22" s="20" t="str">
        <f>IF(AND(B22="",C22="",D22="",E22="",F22=""),"",ROUND(H22+I22,2))</f>
        <v/>
      </c>
    </row>
    <row r="23" ht="18" customHeight="1" spans="2:10" x14ac:dyDescent="0.25">
      <c r="B23" s="16"/>
      <c r="C23" s="17"/>
      <c r="D23" s="17"/>
      <c r="E23" s="17"/>
      <c r="F23" s="17"/>
      <c r="G23" s="18"/>
      <c r="H23" s="19" t="str">
        <f>IF(AND(B23="",C23="",D23="",E23="",F23=""),"",ROUND(MAX(2*(C23+D23)*E23-F23,0),2))</f>
        <v/>
      </c>
      <c r="I23" s="19" t="str">
        <f>IF(AND(B23="",C23="",D23="",E23="",F23=""),"",IF(G23="Yes",ROUND(C23*D23,2),0))</f>
        <v/>
      </c>
      <c r="J23" s="19" t="str">
        <f>IF(AND(B23="",C23="",D23="",E23="",F23=""),"",ROUND(H23+I23,2))</f>
        <v/>
      </c>
    </row>
    <row r="24" ht="18" customHeight="1" spans="2:10" x14ac:dyDescent="0.25">
      <c r="B24" s="16"/>
      <c r="C24" s="17"/>
      <c r="D24" s="17"/>
      <c r="E24" s="17"/>
      <c r="F24" s="17"/>
      <c r="G24" s="18"/>
      <c r="H24" s="20" t="str">
        <f>IF(AND(B24="",C24="",D24="",E24="",F24=""),"",ROUND(MAX(2*(C24+D24)*E24-F24,0),2))</f>
        <v/>
      </c>
      <c r="I24" s="20" t="str">
        <f>IF(AND(B24="",C24="",D24="",E24="",F24=""),"",IF(G24="Yes",ROUND(C24*D24,2),0))</f>
        <v/>
      </c>
      <c r="J24" s="20" t="str">
        <f>IF(AND(B24="",C24="",D24="",E24="",F24=""),"",ROUND(H24+I24,2))</f>
        <v/>
      </c>
    </row>
    <row r="25" ht="18" customHeight="1" spans="2:10" x14ac:dyDescent="0.25">
      <c r="B25" s="16"/>
      <c r="C25" s="17"/>
      <c r="D25" s="17"/>
      <c r="E25" s="17"/>
      <c r="F25" s="17"/>
      <c r="G25" s="18"/>
      <c r="H25" s="19" t="str">
        <f>IF(AND(B25="",C25="",D25="",E25="",F25=""),"",ROUND(MAX(2*(C25+D25)*E25-F25,0),2))</f>
        <v/>
      </c>
      <c r="I25" s="19" t="str">
        <f>IF(AND(B25="",C25="",D25="",E25="",F25=""),"",IF(G25="Yes",ROUND(C25*D25,2),0))</f>
        <v/>
      </c>
      <c r="J25" s="19" t="str">
        <f>IF(AND(B25="",C25="",D25="",E25="",F25=""),"",ROUND(H25+I25,2))</f>
        <v/>
      </c>
    </row>
    <row r="26" ht="18" customHeight="1" spans="2:10" x14ac:dyDescent="0.25">
      <c r="B26" s="16"/>
      <c r="C26" s="17"/>
      <c r="D26" s="17"/>
      <c r="E26" s="17"/>
      <c r="F26" s="17"/>
      <c r="G26" s="18"/>
      <c r="H26" s="20" t="str">
        <f>IF(AND(B26="",C26="",D26="",E26="",F26=""),"",ROUND(MAX(2*(C26+D26)*E26-F26,0),2))</f>
        <v/>
      </c>
      <c r="I26" s="20" t="str">
        <f>IF(AND(B26="",C26="",D26="",E26="",F26=""),"",IF(G26="Yes",ROUND(C26*D26,2),0))</f>
        <v/>
      </c>
      <c r="J26" s="20" t="str">
        <f>IF(AND(B26="",C26="",D26="",E26="",F26=""),"",ROUND(H26+I26,2))</f>
        <v/>
      </c>
    </row>
    <row r="27" ht="15" customHeight="1" spans="2:10" x14ac:dyDescent="0.25">
      <c r="B27" s="8" t="s">
        <v>22</v>
      </c>
      <c r="C27" s="8"/>
      <c r="D27" s="8"/>
      <c r="E27" s="8"/>
      <c r="F27" s="8"/>
      <c r="G27" s="8"/>
      <c r="H27" s="8"/>
      <c r="I27" s="8"/>
      <c r="J27" s="8"/>
    </row>
    <row r="28" ht="15" customHeight="1" x14ac:dyDescent="0.25"/>
    <row r="29" ht="15" customHeight="1" spans="2:10" x14ac:dyDescent="0.25">
      <c r="B29" s="12" t="s">
        <v>23</v>
      </c>
      <c r="C29" s="12"/>
      <c r="D29" s="12"/>
      <c r="E29" s="12"/>
      <c r="F29" s="12"/>
      <c r="G29" s="12"/>
      <c r="H29" s="12"/>
      <c r="I29" s="12"/>
      <c r="J29" s="12"/>
    </row>
    <row r="30" ht="18" customHeight="1" spans="2:10" x14ac:dyDescent="0.25">
      <c r="B30" s="21" t="s">
        <v>24</v>
      </c>
      <c r="C30" s="22"/>
      <c r="D30" s="22"/>
      <c r="E30" s="22"/>
      <c r="F30" s="22"/>
      <c r="G30" s="22"/>
      <c r="H30" s="22"/>
      <c r="I30" s="22"/>
      <c r="J30" s="19">
        <f>ROUND(SUM(H15:H26),2)</f>
        <v>674</v>
      </c>
    </row>
    <row r="31" ht="18" customHeight="1" spans="2:10" x14ac:dyDescent="0.25">
      <c r="B31" s="21" t="s">
        <v>25</v>
      </c>
      <c r="C31" s="22"/>
      <c r="D31" s="22"/>
      <c r="E31" s="22"/>
      <c r="F31" s="22"/>
      <c r="G31" s="22"/>
      <c r="H31" s="22"/>
      <c r="I31" s="22"/>
      <c r="J31" s="19">
        <f>ROUND(SUM(I15:I26),2)</f>
        <v>212</v>
      </c>
    </row>
    <row r="32" ht="18" customHeight="1" spans="2:10" x14ac:dyDescent="0.25">
      <c r="B32" s="23" t="s">
        <v>26</v>
      </c>
      <c r="C32" s="24"/>
      <c r="D32" s="24"/>
      <c r="E32" s="24"/>
      <c r="F32" s="24"/>
      <c r="G32" s="24"/>
      <c r="H32" s="24"/>
      <c r="I32" s="24"/>
      <c r="J32" s="25">
        <f>ROUND(SUM(J15:J26),2)</f>
        <v>886</v>
      </c>
    </row>
    <row r="33" ht="15" customHeight="1" x14ac:dyDescent="0.25"/>
    <row r="34" ht="15" customHeight="1" x14ac:dyDescent="0.25"/>
    <row r="35" ht="32" customHeight="1" spans="2:2" x14ac:dyDescent="0.25">
      <c r="B35" s="26" t="s">
        <v>27</v>
      </c>
    </row>
  </sheetData>
  <sheetProtection sheet="1" formatColumns="0" formatRows="0"/>
  <mergeCells count="10">
    <mergeCell ref="E2:J2"/>
    <mergeCell ref="E3:J3"/>
    <mergeCell ref="C7:D7"/>
    <mergeCell ref="C8:D8"/>
    <mergeCell ref="C9:D9"/>
    <mergeCell ref="C10:D10"/>
    <mergeCell ref="C11:D11"/>
    <mergeCell ref="B13:J13"/>
    <mergeCell ref="B27:J27"/>
    <mergeCell ref="B29:J29"/>
  </mergeCells>
  <dataValidations count="4">
    <dataValidation type="decimal" operator="greaterThanOrEqual" allowBlank="1" showInputMessage="1" prompt="Enter a number." showErrorMessage="1" error="Enter a number, 0 or more." sqref="C15:D26">
      <formula1>0</formula1>
    </dataValidation>
    <dataValidation type="decimal" allowBlank="1" showInputMessage="1" prompt="Wall height in feet: type 8 for 8 ft." showErrorMessage="1" error="Enter the wall height in feet, 0 to 30." sqref="E15:E26">
      <formula1>0</formula1>
      <formula2>30</formula2>
    </dataValidation>
    <dataValidation type="decimal" operator="greaterThanOrEqual" allowBlank="1" showInputMessage="1" prompt="Enter a number." showErrorMessage="1" error="Enter a number, 0 or more." sqref="F15:F26">
      <formula1>0</formula1>
    </dataValidation>
    <dataValidation type="list" allowBlank="1" showErrorMessage="1" errorTitle="Ceiling" error="Choose Yes or No." sqref="G15:G26">
      <formula1>"Yes,No"</formula1>
    </dataValidation>
  </dataValidations>
  <hyperlinks>
    <hyperlink ref="B35"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4"/>
  <sheetViews>
    <sheetView workbookViewId="0" showGridLines="0"/>
  </sheetViews>
  <sheetFormatPr defaultRowHeight="15" outlineLevelRow="0" outlineLevelCol="0" x14ac:dyDescent="55"/>
  <cols>
    <col min="1" max="1" width="3" style="1" customWidth="1"/>
    <col min="2" max="2" width="22" style="1" customWidth="1"/>
    <col min="3" max="3" width="10" style="1" customWidth="1"/>
    <col min="4" max="4" width="9" style="1" customWidth="1"/>
    <col min="5" max="5" width="10" style="1" customWidth="1"/>
    <col min="6" max="6" width="11" style="1" customWidth="1"/>
    <col min="7" max="7" width="12" style="1" customWidth="1"/>
    <col min="8" max="8" width="34" style="1" customWidth="1"/>
    <col min="9" max="9" width="3" style="1" customWidth="1"/>
  </cols>
  <sheetData>
    <row r="1" ht="15" customHeight="1" x14ac:dyDescent="0.25"/>
    <row r="2" ht="22" customHeight="1" spans="5:8" x14ac:dyDescent="0.25">
      <c r="E2" s="2" t="s">
        <v>28</v>
      </c>
      <c r="F2" s="2"/>
      <c r="G2" s="2"/>
      <c r="H2" s="2"/>
    </row>
    <row r="3" ht="22" customHeight="1" spans="5:8" x14ac:dyDescent="0.25">
      <c r="E3" s="3" t="s">
        <v>29</v>
      </c>
      <c r="F3" s="3"/>
      <c r="G3" s="3"/>
      <c r="H3" s="3"/>
    </row>
    <row r="4" ht="15" customHeight="1" x14ac:dyDescent="0.25"/>
    <row r="5" ht="4" customHeight="1" spans="2:8" x14ac:dyDescent="0.25">
      <c r="B5" s="4"/>
      <c r="C5" s="4"/>
      <c r="D5" s="4"/>
      <c r="E5" s="4"/>
      <c r="F5" s="4"/>
      <c r="G5" s="4"/>
      <c r="H5" s="4"/>
    </row>
    <row r="6" ht="15" customHeight="1" x14ac:dyDescent="0.25"/>
    <row r="7" ht="15" customHeight="1" spans="7:8" x14ac:dyDescent="0.25">
      <c r="G7" s="7"/>
      <c r="H7" s="8" t="s">
        <v>3</v>
      </c>
    </row>
    <row r="8" ht="15" customHeight="1" spans="7:8" x14ac:dyDescent="0.25">
      <c r="G8" s="9"/>
      <c r="H8" s="8" t="s">
        <v>5</v>
      </c>
    </row>
    <row r="9" ht="15" customHeight="1" x14ac:dyDescent="0.25"/>
    <row r="10" ht="18" customHeight="1" spans="2:8" x14ac:dyDescent="0.25">
      <c r="B10" s="21" t="s">
        <v>30</v>
      </c>
      <c r="C10" s="27">
        <v>0.1</v>
      </c>
      <c r="D10" s="28" t="s">
        <v>31</v>
      </c>
      <c r="E10" s="28"/>
      <c r="F10" s="28"/>
      <c r="G10" s="28"/>
      <c r="H10" s="28"/>
    </row>
    <row r="11" ht="18" customHeight="1" spans="2:8" x14ac:dyDescent="0.25">
      <c r="B11" s="21" t="s">
        <v>32</v>
      </c>
      <c r="C11" s="29">
        <v>32</v>
      </c>
      <c r="D11" s="28" t="s">
        <v>33</v>
      </c>
      <c r="E11" s="28"/>
      <c r="F11" s="28"/>
      <c r="G11" s="28"/>
      <c r="H11" s="28"/>
    </row>
    <row r="12" ht="15" customHeight="1" x14ac:dyDescent="0.25"/>
    <row r="13" ht="15" customHeight="1" spans="2:8" x14ac:dyDescent="0.25">
      <c r="B13" s="12" t="s">
        <v>34</v>
      </c>
      <c r="C13" s="12"/>
      <c r="D13" s="12"/>
      <c r="E13" s="12"/>
      <c r="F13" s="12"/>
      <c r="G13" s="12"/>
      <c r="H13" s="12"/>
    </row>
    <row r="14" ht="26" customHeight="1" spans="2:8" x14ac:dyDescent="0.25">
      <c r="B14" s="13" t="s">
        <v>35</v>
      </c>
      <c r="C14" s="14" t="s">
        <v>36</v>
      </c>
      <c r="D14" s="13" t="s">
        <v>37</v>
      </c>
      <c r="E14" s="14" t="s">
        <v>38</v>
      </c>
      <c r="F14" s="14" t="s">
        <v>39</v>
      </c>
      <c r="G14" s="14" t="s">
        <v>40</v>
      </c>
      <c r="H14" s="13" t="s">
        <v>41</v>
      </c>
    </row>
    <row r="15" ht="24.8" customHeight="1" spans="2:8" x14ac:dyDescent="0.25">
      <c r="B15" s="21" t="s">
        <v>42</v>
      </c>
      <c r="C15" s="30">
        <f>IF($C$11&gt;0,ROUNDUP(Rooms!$J$32*(1+$C$10)/$C$11,0),0)</f>
        <v>31</v>
      </c>
      <c r="D15" s="21" t="s">
        <v>43</v>
      </c>
      <c r="E15" s="31"/>
      <c r="F15" s="32">
        <v>14.5</v>
      </c>
      <c r="G15" s="33">
        <f>ROUND(C15*F15,2)</f>
        <v>449.5</v>
      </c>
      <c r="H15" s="34" t="s">
        <v>44</v>
      </c>
    </row>
    <row r="16" ht="35.2" customHeight="1" spans="2:8" x14ac:dyDescent="0.25">
      <c r="B16" s="21" t="s">
        <v>45</v>
      </c>
      <c r="C16" s="35">
        <f>IF(E16&gt;0,ROUNDUP(Rooms!$J$32/E16,0),0)</f>
        <v>2</v>
      </c>
      <c r="D16" s="21" t="s">
        <v>46</v>
      </c>
      <c r="E16" s="36">
        <v>450</v>
      </c>
      <c r="F16" s="32">
        <v>18</v>
      </c>
      <c r="G16" s="37">
        <f>ROUND(C16*F16,2)</f>
        <v>36</v>
      </c>
      <c r="H16" s="34" t="s">
        <v>47</v>
      </c>
    </row>
    <row r="17" ht="35.2" customHeight="1" spans="2:8" x14ac:dyDescent="0.25">
      <c r="B17" s="21" t="s">
        <v>48</v>
      </c>
      <c r="C17" s="30">
        <f>IF(E17&gt;0,ROUNDUP(Rooms!$J$32/E17,0),0)</f>
        <v>3</v>
      </c>
      <c r="D17" s="21" t="s">
        <v>46</v>
      </c>
      <c r="E17" s="36">
        <v>400</v>
      </c>
      <c r="F17" s="32">
        <v>6.5</v>
      </c>
      <c r="G17" s="33">
        <f>ROUND(C17*F17,2)</f>
        <v>19.5</v>
      </c>
      <c r="H17" s="34" t="s">
        <v>47</v>
      </c>
    </row>
    <row r="18" ht="35.2" customHeight="1" spans="2:8" x14ac:dyDescent="0.25">
      <c r="B18" s="21" t="s">
        <v>49</v>
      </c>
      <c r="C18" s="35">
        <f>IF(E18&gt;0,ROUNDUP(Rooms!$J$32/E18,0),0)</f>
        <v>1</v>
      </c>
      <c r="D18" s="21" t="s">
        <v>46</v>
      </c>
      <c r="E18" s="36">
        <v>1000</v>
      </c>
      <c r="F18" s="32">
        <v>12</v>
      </c>
      <c r="G18" s="37">
        <f>ROUND(C18*F18,2)</f>
        <v>12</v>
      </c>
      <c r="H18" s="34" t="s">
        <v>47</v>
      </c>
    </row>
    <row r="19" ht="24.8" customHeight="1" spans="2:8" x14ac:dyDescent="0.25">
      <c r="B19" s="21" t="s">
        <v>50</v>
      </c>
      <c r="C19" s="17">
        <v>6</v>
      </c>
      <c r="D19" s="21" t="s">
        <v>51</v>
      </c>
      <c r="E19" s="31"/>
      <c r="F19" s="32">
        <v>4.5</v>
      </c>
      <c r="G19" s="33">
        <f>ROUND(C19*F19,2)</f>
        <v>27</v>
      </c>
      <c r="H19" s="34" t="s">
        <v>52</v>
      </c>
    </row>
    <row r="20" ht="18" customHeight="1" spans="5:7" x14ac:dyDescent="0.25">
      <c r="E20" s="23" t="s">
        <v>53</v>
      </c>
      <c r="F20" s="23"/>
      <c r="G20" s="38">
        <f>ROUND(SUM(G15:G19),2)</f>
        <v>544</v>
      </c>
    </row>
    <row r="21" ht="15" customHeight="1" spans="2:8" x14ac:dyDescent="0.25">
      <c r="B21" s="8" t="s">
        <v>54</v>
      </c>
      <c r="C21" s="8"/>
      <c r="D21" s="8"/>
      <c r="E21" s="8"/>
      <c r="F21" s="8"/>
      <c r="G21" s="8"/>
      <c r="H21" s="8"/>
    </row>
    <row r="22" ht="15" customHeight="1" x14ac:dyDescent="0.25"/>
    <row r="23" ht="15" customHeight="1" x14ac:dyDescent="0.25"/>
    <row r="24" ht="32" customHeight="1" spans="2:2" x14ac:dyDescent="0.25">
      <c r="B24" s="26" t="s">
        <v>27</v>
      </c>
    </row>
  </sheetData>
  <sheetProtection sheet="1" formatColumns="0" formatRows="0"/>
  <mergeCells count="7">
    <mergeCell ref="E2:H2"/>
    <mergeCell ref="E3:H3"/>
    <mergeCell ref="D10:H10"/>
    <mergeCell ref="D11:H11"/>
    <mergeCell ref="B13:H13"/>
    <mergeCell ref="E20:F20"/>
    <mergeCell ref="B21:H21"/>
  </mergeCells>
  <dataValidations count="5">
    <dataValidation type="decimal" allowBlank="1" showInputMessage="1" prompt="Enter a percent from 0% to 100%." showErrorMessage="1" error="Enter a percent from 0% to 100%." sqref="C10">
      <formula1>0</formula1>
      <formula2>1</formula2>
    </dataValidation>
    <dataValidation type="decimal" operator="greaterThanOrEqual" allowBlank="1" showInputMessage="1" prompt="Enter a number." showErrorMessage="1" error="Enter a number, 0 or more." sqref="C11">
      <formula1>0</formula1>
    </dataValidation>
    <dataValidation type="whole" operator="greaterThanOrEqual" allowBlank="1" showInputMessage="1" prompt="Enter a whole number." showErrorMessage="1" error="Enter a whole number, 0 or more." sqref="C19">
      <formula1>0</formula1>
    </dataValidation>
    <dataValidation type="decimal" operator="greaterThanOrEqual" allowBlank="1" showInputMessage="1" prompt="Enter a number." showErrorMessage="1" error="Enter a number, 0 or more." sqref="E16:E18">
      <formula1>0</formula1>
    </dataValidation>
    <dataValidation type="decimal" operator="greaterThanOrEqual" allowBlank="1" showInputMessage="1" prompt="Enter a number." showErrorMessage="1" error="Enter a number, 0 or more." sqref="F15:F19">
      <formula1>0</formula1>
    </dataValidation>
  </dataValidations>
  <hyperlinks>
    <hyperlink ref="B24"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8"/>
  <sheetViews>
    <sheetView workbookViewId="0" showGridLines="0"/>
  </sheetViews>
  <sheetFormatPr defaultRowHeight="15" outlineLevelRow="0" outlineLevelCol="0" x14ac:dyDescent="55"/>
  <cols>
    <col min="1" max="1" width="3" style="1" customWidth="1"/>
    <col min="2" max="2" width="34" style="1" customWidth="1"/>
    <col min="3" max="3" width="8" style="1" customWidth="1"/>
    <col min="4" max="4" width="10" style="1" customWidth="1"/>
    <col min="5" max="5" width="13" style="1" customWidth="1"/>
    <col min="6" max="6" width="55" style="1" customWidth="1"/>
    <col min="7" max="7" width="3" style="1" customWidth="1"/>
  </cols>
  <sheetData>
    <row r="1" ht="15" customHeight="1" x14ac:dyDescent="0.25"/>
    <row r="2" ht="22" customHeight="1" spans="4:6" x14ac:dyDescent="0.25">
      <c r="D2" s="2" t="s">
        <v>55</v>
      </c>
      <c r="E2" s="2"/>
      <c r="F2" s="2"/>
    </row>
    <row r="3" ht="22" customHeight="1" spans="4:6" x14ac:dyDescent="0.25">
      <c r="D3" s="3" t="s">
        <v>56</v>
      </c>
      <c r="E3" s="3"/>
      <c r="F3" s="3"/>
    </row>
    <row r="4" ht="15" customHeight="1" x14ac:dyDescent="0.25"/>
    <row r="5" ht="4" customHeight="1" spans="2:6" x14ac:dyDescent="0.25">
      <c r="B5" s="4"/>
      <c r="C5" s="4"/>
      <c r="D5" s="4"/>
      <c r="E5" s="4"/>
      <c r="F5" s="4"/>
    </row>
    <row r="6" ht="15" customHeight="1" x14ac:dyDescent="0.25"/>
    <row r="7" ht="15" customHeight="1" spans="5:6" x14ac:dyDescent="0.25">
      <c r="E7" s="7"/>
      <c r="F7" s="8" t="s">
        <v>3</v>
      </c>
    </row>
    <row r="8" ht="15" customHeight="1" spans="5:6" x14ac:dyDescent="0.25">
      <c r="E8" s="9"/>
      <c r="F8" s="8" t="s">
        <v>5</v>
      </c>
    </row>
    <row r="9" ht="15" customHeight="1" x14ac:dyDescent="0.25"/>
    <row r="10" ht="15" customHeight="1" spans="2:6" x14ac:dyDescent="0.25">
      <c r="B10" s="12" t="s">
        <v>57</v>
      </c>
      <c r="C10" s="12"/>
      <c r="D10" s="12"/>
      <c r="E10" s="12"/>
      <c r="F10" s="12"/>
    </row>
    <row r="11" ht="18" customHeight="1" spans="2:6" x14ac:dyDescent="0.25">
      <c r="B11" s="21" t="s">
        <v>26</v>
      </c>
      <c r="C11" s="22"/>
      <c r="D11" s="22"/>
      <c r="E11" s="19">
        <f>Rooms!$J$32</f>
        <v>886</v>
      </c>
      <c r="F11" s="28" t="s">
        <v>58</v>
      </c>
    </row>
    <row r="12" ht="18" customHeight="1" spans="2:6" x14ac:dyDescent="0.25">
      <c r="B12" s="21" t="s">
        <v>59</v>
      </c>
      <c r="C12" s="22"/>
      <c r="D12" s="22"/>
      <c r="E12" s="39">
        <v>0.55</v>
      </c>
      <c r="F12" s="28" t="s">
        <v>60</v>
      </c>
    </row>
    <row r="13" ht="18" customHeight="1" spans="2:6" x14ac:dyDescent="0.25">
      <c r="B13" s="21" t="s">
        <v>61</v>
      </c>
      <c r="C13" s="22"/>
      <c r="D13" s="22"/>
      <c r="E13" s="33">
        <f>ROUND(E11*E12,2)</f>
        <v>487.3</v>
      </c>
      <c r="F13" s="28" t="s">
        <v>62</v>
      </c>
    </row>
    <row r="14" ht="18" customHeight="1" spans="2:6" x14ac:dyDescent="0.25">
      <c r="B14" s="21" t="s">
        <v>63</v>
      </c>
      <c r="C14" s="22"/>
      <c r="D14" s="22"/>
      <c r="E14" s="39">
        <v>0.65</v>
      </c>
      <c r="F14" s="28" t="s">
        <v>60</v>
      </c>
    </row>
    <row r="15" ht="18" customHeight="1" spans="2:6" x14ac:dyDescent="0.25">
      <c r="B15" s="21" t="s">
        <v>64</v>
      </c>
      <c r="C15" s="22"/>
      <c r="D15" s="22"/>
      <c r="E15" s="33">
        <f>ROUND(E11*E14,2)</f>
        <v>575.9</v>
      </c>
      <c r="F15" s="28" t="s">
        <v>62</v>
      </c>
    </row>
    <row r="16" ht="18" customHeight="1" spans="2:6" x14ac:dyDescent="0.25">
      <c r="B16" s="21" t="s">
        <v>65</v>
      </c>
      <c r="C16" s="22"/>
      <c r="D16" s="22"/>
      <c r="E16" s="29"/>
      <c r="F16" s="28" t="s">
        <v>66</v>
      </c>
    </row>
    <row r="17" ht="18" customHeight="1" spans="2:6" x14ac:dyDescent="0.25">
      <c r="B17" s="21" t="s">
        <v>67</v>
      </c>
      <c r="C17" s="22"/>
      <c r="D17" s="22"/>
      <c r="E17" s="39"/>
      <c r="F17" s="28" t="s">
        <v>68</v>
      </c>
    </row>
    <row r="18" ht="18" customHeight="1" spans="2:6" x14ac:dyDescent="0.25">
      <c r="B18" s="21" t="s">
        <v>69</v>
      </c>
      <c r="C18" s="22"/>
      <c r="D18" s="22"/>
      <c r="E18" s="33">
        <f>ROUND(E16*E17,2)</f>
        <v>0</v>
      </c>
      <c r="F18" s="28" t="s">
        <v>70</v>
      </c>
    </row>
    <row r="19" ht="18" customHeight="1" spans="2:6" x14ac:dyDescent="0.25">
      <c r="B19" s="40" t="s">
        <v>71</v>
      </c>
      <c r="C19" s="22"/>
      <c r="D19" s="22"/>
      <c r="E19" s="41">
        <f>ROUND(E13+E15+E18,2)</f>
        <v>1063.2</v>
      </c>
      <c r="F19" s="28" t="s">
        <v>72</v>
      </c>
    </row>
    <row r="20" ht="15" customHeight="1" x14ac:dyDescent="0.25"/>
    <row r="21" ht="15" customHeight="1" spans="2:6" x14ac:dyDescent="0.25">
      <c r="B21" s="12" t="s">
        <v>73</v>
      </c>
      <c r="C21" s="12"/>
      <c r="D21" s="12"/>
      <c r="E21" s="12"/>
      <c r="F21" s="12"/>
    </row>
    <row r="22" ht="18" customHeight="1" spans="2:6" x14ac:dyDescent="0.25">
      <c r="B22" s="21" t="s">
        <v>74</v>
      </c>
      <c r="C22" s="22"/>
      <c r="D22" s="22"/>
      <c r="E22" s="39"/>
      <c r="F22" s="28" t="s">
        <v>75</v>
      </c>
    </row>
    <row r="23" ht="18" customHeight="1" spans="2:6" x14ac:dyDescent="0.25">
      <c r="B23" s="21" t="s">
        <v>76</v>
      </c>
      <c r="C23" s="22"/>
      <c r="D23" s="22"/>
      <c r="E23" s="39">
        <v>75</v>
      </c>
      <c r="F23" s="28" t="s">
        <v>60</v>
      </c>
    </row>
    <row r="24" ht="15" customHeight="1" x14ac:dyDescent="0.25"/>
    <row r="25" ht="15" customHeight="1" spans="2:6" x14ac:dyDescent="0.25">
      <c r="B25" s="12" t="s">
        <v>77</v>
      </c>
      <c r="C25" s="12"/>
      <c r="D25" s="12"/>
      <c r="E25" s="12"/>
      <c r="F25" s="12"/>
    </row>
    <row r="26" ht="18" customHeight="1" spans="2:6" x14ac:dyDescent="0.25">
      <c r="B26" s="21" t="s">
        <v>78</v>
      </c>
      <c r="C26" s="22"/>
      <c r="D26" s="22"/>
      <c r="E26" s="33">
        <f>ROUND(Materials!$G$20+E19+E22+E23,2)</f>
        <v>1682.2</v>
      </c>
      <c r="F26" s="28" t="s">
        <v>79</v>
      </c>
    </row>
    <row r="27" ht="18" customHeight="1" spans="2:6" x14ac:dyDescent="0.25">
      <c r="B27" s="21" t="s">
        <v>80</v>
      </c>
      <c r="C27" s="22"/>
      <c r="D27" s="22"/>
      <c r="E27" s="27"/>
      <c r="F27" s="28" t="s">
        <v>81</v>
      </c>
    </row>
    <row r="28" ht="18" customHeight="1" spans="2:6" x14ac:dyDescent="0.25">
      <c r="B28" s="21" t="s">
        <v>82</v>
      </c>
      <c r="C28" s="22"/>
      <c r="D28" s="22"/>
      <c r="E28" s="33">
        <f>ROUND(Materials!$G$20*E27,2)</f>
        <v>0</v>
      </c>
      <c r="F28" s="28" t="s">
        <v>83</v>
      </c>
    </row>
    <row r="29" ht="18" customHeight="1" spans="2:6" x14ac:dyDescent="0.25">
      <c r="B29" s="21" t="s">
        <v>84</v>
      </c>
      <c r="C29" s="22"/>
      <c r="D29" s="22"/>
      <c r="E29" s="39"/>
      <c r="F29" s="28" t="s">
        <v>85</v>
      </c>
    </row>
    <row r="30" ht="18" customHeight="1" spans="2:6" x14ac:dyDescent="0.25">
      <c r="B30" s="21" t="s">
        <v>86</v>
      </c>
      <c r="C30" s="22"/>
      <c r="D30" s="22"/>
      <c r="E30" s="39"/>
      <c r="F30" s="28" t="s">
        <v>87</v>
      </c>
    </row>
    <row r="31" ht="18" customHeight="1" spans="2:6" x14ac:dyDescent="0.25">
      <c r="B31" s="21" t="s">
        <v>88</v>
      </c>
      <c r="C31" s="22"/>
      <c r="D31" s="22"/>
      <c r="E31" s="27"/>
      <c r="F31" s="28" t="s">
        <v>89</v>
      </c>
    </row>
    <row r="32" ht="18" customHeight="1" spans="2:6" x14ac:dyDescent="0.25">
      <c r="B32" s="21" t="s">
        <v>90</v>
      </c>
      <c r="C32" s="22"/>
      <c r="D32" s="22"/>
      <c r="E32" s="33">
        <f>ROUND(E26*E31,2)</f>
        <v>0</v>
      </c>
      <c r="F32" s="28" t="s">
        <v>91</v>
      </c>
    </row>
    <row r="33" ht="28" customHeight="1" spans="2:6" x14ac:dyDescent="0.25">
      <c r="B33" s="40" t="s">
        <v>92</v>
      </c>
      <c r="C33" s="22"/>
      <c r="D33" s="22"/>
      <c r="E33" s="41">
        <f>ROUND(E26+E28+E29+E30+E32,2)</f>
        <v>1682.2</v>
      </c>
      <c r="F33" s="42" t="s">
        <v>93</v>
      </c>
    </row>
    <row r="34" ht="18" customHeight="1" spans="2:6" x14ac:dyDescent="0.25">
      <c r="B34" s="21" t="s">
        <v>94</v>
      </c>
      <c r="C34" s="22"/>
      <c r="D34" s="22"/>
      <c r="E34" s="27">
        <v>0.12</v>
      </c>
      <c r="F34" s="28" t="s">
        <v>95</v>
      </c>
    </row>
    <row r="35" ht="18" customHeight="1" spans="2:6" x14ac:dyDescent="0.25">
      <c r="B35" s="21" t="s">
        <v>96</v>
      </c>
      <c r="C35" s="22"/>
      <c r="D35" s="22"/>
      <c r="E35" s="33">
        <f>ROUND(E33*E34,2)</f>
        <v>201.86</v>
      </c>
      <c r="F35" s="28" t="s">
        <v>97</v>
      </c>
    </row>
    <row r="36" ht="18" customHeight="1" spans="2:6" x14ac:dyDescent="0.25">
      <c r="B36" s="40" t="s">
        <v>98</v>
      </c>
      <c r="C36" s="22"/>
      <c r="D36" s="22"/>
      <c r="E36" s="41">
        <f>ROUND(E33+E35,2)</f>
        <v>1884.06</v>
      </c>
      <c r="F36" s="28" t="s">
        <v>99</v>
      </c>
    </row>
    <row r="37" ht="15" customHeight="1" x14ac:dyDescent="0.25"/>
    <row r="38" ht="15" customHeight="1" spans="2:6" x14ac:dyDescent="0.25">
      <c r="B38" s="12" t="s">
        <v>100</v>
      </c>
      <c r="C38" s="12"/>
      <c r="D38" s="12"/>
      <c r="E38" s="12"/>
      <c r="F38" s="12"/>
    </row>
    <row r="39" ht="18" customHeight="1" spans="2:6" x14ac:dyDescent="0.25">
      <c r="B39" s="21" t="s">
        <v>101</v>
      </c>
      <c r="C39" s="22"/>
      <c r="D39" s="22"/>
      <c r="E39" s="27">
        <v>0.15</v>
      </c>
      <c r="F39" s="28" t="s">
        <v>95</v>
      </c>
    </row>
    <row r="40" ht="18" customHeight="1" spans="2:6" x14ac:dyDescent="0.25">
      <c r="B40" s="23" t="s">
        <v>102</v>
      </c>
      <c r="C40" s="24"/>
      <c r="D40" s="24"/>
      <c r="E40" s="38">
        <f>ROUND(E36/(1-E39),2)</f>
        <v>2216.54</v>
      </c>
      <c r="F40" s="28" t="s">
        <v>103</v>
      </c>
    </row>
    <row r="41" ht="18" customHeight="1" spans="2:6" x14ac:dyDescent="0.25">
      <c r="B41" s="21" t="s">
        <v>104</v>
      </c>
      <c r="C41" s="22"/>
      <c r="D41" s="22"/>
      <c r="E41" s="33">
        <f>ROUND(E40-E36,2)</f>
        <v>332.48</v>
      </c>
      <c r="F41" s="28" t="s">
        <v>105</v>
      </c>
    </row>
    <row r="42" ht="18" customHeight="1" spans="2:6" x14ac:dyDescent="0.25">
      <c r="B42" s="21" t="s">
        <v>106</v>
      </c>
      <c r="C42" s="22"/>
      <c r="D42" s="22"/>
      <c r="E42" s="43">
        <f>E39/(1-E39)</f>
        <v>0.17647058823529413</v>
      </c>
      <c r="F42" s="28" t="s">
        <v>107</v>
      </c>
    </row>
    <row r="43" ht="15" customHeight="1" x14ac:dyDescent="0.25"/>
    <row r="44" ht="15" customHeight="1" spans="2:6" x14ac:dyDescent="0.25">
      <c r="B44" s="12" t="s">
        <v>108</v>
      </c>
      <c r="C44" s="12"/>
      <c r="D44" s="12"/>
      <c r="E44" s="12"/>
      <c r="F44" s="12"/>
    </row>
    <row r="45" ht="18" customHeight="1" spans="2:6" x14ac:dyDescent="0.25">
      <c r="B45" s="21" t="s">
        <v>109</v>
      </c>
      <c r="C45" s="22"/>
      <c r="D45" s="22"/>
      <c r="E45" s="33">
        <f>ROUND(E36*(1+E39),2)</f>
        <v>2166.67</v>
      </c>
      <c r="F45" s="28" t="s">
        <v>110</v>
      </c>
    </row>
    <row r="46" ht="18" customHeight="1" spans="2:6" x14ac:dyDescent="0.25">
      <c r="B46" s="21" t="s">
        <v>111</v>
      </c>
      <c r="C46" s="22"/>
      <c r="D46" s="22"/>
      <c r="E46" s="33">
        <f>ROUND(E40-E45,2)</f>
        <v>49.87</v>
      </c>
      <c r="F46" s="28" t="s">
        <v>112</v>
      </c>
    </row>
    <row r="47" ht="15" customHeight="1" x14ac:dyDescent="0.25"/>
    <row r="48" ht="32" customHeight="1" spans="2:2" x14ac:dyDescent="0.25">
      <c r="B48" s="26" t="s">
        <v>27</v>
      </c>
    </row>
  </sheetData>
  <sheetProtection sheet="1" formatColumns="0" formatRows="0"/>
  <mergeCells count="7">
    <mergeCell ref="D2:F2"/>
    <mergeCell ref="D3:F3"/>
    <mergeCell ref="B10:F10"/>
    <mergeCell ref="B21:F21"/>
    <mergeCell ref="B25:F25"/>
    <mergeCell ref="B38:F38"/>
    <mergeCell ref="B44:F44"/>
  </mergeCells>
  <dataValidations count="9">
    <dataValidation type="decimal" operator="greaterThanOrEqual" allowBlank="1" showInputMessage="1" prompt="Enter a number." showErrorMessage="1" error="Enter a number, 0 or more." sqref="E12">
      <formula1>0</formula1>
    </dataValidation>
    <dataValidation type="decimal" operator="greaterThanOrEqual" allowBlank="1" showInputMessage="1" prompt="Enter a number." showErrorMessage="1" error="Enter a number, 0 or more." sqref="E14">
      <formula1>0</formula1>
    </dataValidation>
    <dataValidation type="decimal" operator="greaterThanOrEqual" allowBlank="1" showInputMessage="1" prompt="Enter a number." showErrorMessage="1" error="Enter a number, 0 or more." sqref="E16:E17">
      <formula1>0</formula1>
    </dataValidation>
    <dataValidation type="decimal" operator="greaterThanOrEqual" allowBlank="1" showInputMessage="1" prompt="Enter a number." showErrorMessage="1" error="Enter a number, 0 or more." sqref="E22:E23">
      <formula1>0</formula1>
    </dataValidation>
    <dataValidation type="decimal" allowBlank="1" showInputMessage="1" prompt="Enter a percent from 0% to 100%." showErrorMessage="1" error="Enter a percent from 0% to 100%." sqref="E27">
      <formula1>0</formula1>
      <formula2>1</formula2>
    </dataValidation>
    <dataValidation type="decimal" operator="greaterThanOrEqual" allowBlank="1" showInputMessage="1" prompt="Enter a number." showErrorMessage="1" error="Enter a number, 0 or more." sqref="E29:E30">
      <formula1>0</formula1>
    </dataValidation>
    <dataValidation type="decimal" allowBlank="1" showInputMessage="1" prompt="Enter a percent from 0% to 100%." showErrorMessage="1" error="Enter a percent from 0% to 100%." sqref="E31">
      <formula1>0</formula1>
      <formula2>1</formula2>
    </dataValidation>
    <dataValidation type="decimal" allowBlank="1" showInputMessage="1" prompt="Enter a percent from 0% to 100%." showErrorMessage="1" error="Enter a percent from 0% to 100%." sqref="E34">
      <formula1>0</formula1>
      <formula2>1</formula2>
    </dataValidation>
    <dataValidation type="custom" allowBlank="1" showInputMessage="1" prompt="Enter a percent from 0% up to but not including 100%." showErrorMessage="1" error="Enter a percent less than 100%, so the bid price can be computed." sqref="E39">
      <formula1>AND(E39&gt;=0,E39&lt;1)</formula1>
    </dataValidation>
  </dataValidations>
  <hyperlinks>
    <hyperlink ref="B4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44" t="s">
        <v>113</v>
      </c>
    </row>
    <row r="3" ht="30" customHeight="1" spans="2:5" x14ac:dyDescent="0.25">
      <c r="B3" s="45" t="s">
        <v>114</v>
      </c>
      <c r="C3" s="45"/>
      <c r="D3" s="46" t="s">
        <v>115</v>
      </c>
      <c r="E3" s="46"/>
    </row>
    <row r="4" ht="17" customHeight="1" spans="2:5" x14ac:dyDescent="0.25">
      <c r="B4" s="6" t="s">
        <v>116</v>
      </c>
      <c r="C4" s="6"/>
      <c r="D4" s="47" t="s">
        <v>117</v>
      </c>
      <c r="E4" s="6"/>
    </row>
    <row r="5" ht="17" customHeight="1" spans="2:5" x14ac:dyDescent="0.25">
      <c r="B5" s="6" t="s">
        <v>118</v>
      </c>
      <c r="C5" s="6"/>
      <c r="D5" s="47" t="s">
        <v>7</v>
      </c>
      <c r="E5" s="11"/>
    </row>
    <row r="6" ht="17" customHeight="1" spans="4:5" x14ac:dyDescent="0.25">
      <c r="D6" s="47" t="s">
        <v>119</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120</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121</v>
      </c>
      <c r="C17" s="12"/>
      <c r="D17" s="12"/>
      <c r="E17" s="12"/>
    </row>
    <row r="18" ht="18" customHeight="1" spans="2:5" x14ac:dyDescent="0.25">
      <c r="B18" s="16"/>
      <c r="C18" s="16"/>
      <c r="D18" s="16"/>
      <c r="E18" s="16"/>
    </row>
    <row r="19" ht="18" customHeight="1" spans="2:5" x14ac:dyDescent="0.25">
      <c r="B19" s="16"/>
      <c r="C19" s="16"/>
      <c r="D19" s="16"/>
      <c r="E19" s="16"/>
    </row>
    <row r="20" ht="18" customHeight="1" spans="2:5" x14ac:dyDescent="0.25">
      <c r="B20" s="16"/>
      <c r="C20" s="16"/>
      <c r="D20" s="16"/>
      <c r="E20" s="16"/>
    </row>
    <row r="21" ht="18" customHeight="1" spans="2:5" x14ac:dyDescent="0.25">
      <c r="B21" s="16"/>
      <c r="C21" s="16"/>
      <c r="D21" s="16"/>
      <c r="E21" s="16"/>
    </row>
    <row r="22" ht="18" customHeight="1" spans="2:5" x14ac:dyDescent="0.25">
      <c r="B22" s="16"/>
      <c r="C22" s="16"/>
      <c r="D22" s="16"/>
      <c r="E22" s="16"/>
    </row>
    <row r="23" ht="18" customHeight="1" spans="2:5" x14ac:dyDescent="0.25">
      <c r="B23" s="16"/>
      <c r="C23" s="16"/>
      <c r="D23" s="16"/>
      <c r="E23" s="16"/>
    </row>
    <row r="24" ht="15" customHeight="1" x14ac:dyDescent="0.25"/>
    <row r="25" ht="18" customHeight="1" spans="4:5" x14ac:dyDescent="0.25">
      <c r="D25" s="23" t="s">
        <v>122</v>
      </c>
      <c r="E25" s="38">
        <f>'Labor and job'!E40</f>
        <v>2216.54</v>
      </c>
    </row>
    <row r="26" ht="15" customHeight="1" x14ac:dyDescent="0.25"/>
    <row r="27" ht="15" customHeight="1" spans="2:5" x14ac:dyDescent="0.25">
      <c r="B27" s="12" t="s">
        <v>123</v>
      </c>
      <c r="C27" s="12"/>
      <c r="D27" s="12"/>
      <c r="E27" s="12"/>
    </row>
    <row r="28" ht="17" customHeight="1" spans="2:5" x14ac:dyDescent="0.25">
      <c r="B28" s="48" t="s">
        <v>124</v>
      </c>
      <c r="C28" s="48"/>
      <c r="D28" s="48"/>
      <c r="E28" s="48"/>
    </row>
    <row r="29" ht="17" customHeight="1" spans="2:5" x14ac:dyDescent="0.25">
      <c r="B29" s="49" t="s">
        <v>125</v>
      </c>
      <c r="C29" s="6"/>
      <c r="D29" s="6"/>
      <c r="E29" s="6"/>
    </row>
    <row r="30" ht="17" customHeight="1" spans="2:5" x14ac:dyDescent="0.25">
      <c r="B30" s="49"/>
      <c r="C30" s="6"/>
      <c r="D30" s="6"/>
      <c r="E30" s="6"/>
    </row>
    <row r="31" ht="17" customHeight="1" spans="2:5" x14ac:dyDescent="0.25">
      <c r="B31" s="5" t="s">
        <v>126</v>
      </c>
      <c r="C31" s="6"/>
      <c r="D31" s="5" t="s">
        <v>7</v>
      </c>
      <c r="E31" s="11"/>
    </row>
    <row r="32" ht="15" customHeight="1" x14ac:dyDescent="0.25"/>
    <row r="33" ht="17" customHeight="1" spans="2:5" x14ac:dyDescent="0.25">
      <c r="B33" s="49" t="s">
        <v>127</v>
      </c>
      <c r="C33" s="6"/>
      <c r="D33" s="6"/>
      <c r="E33" s="6"/>
    </row>
    <row r="34" ht="17" customHeight="1" spans="2:5" x14ac:dyDescent="0.25">
      <c r="B34" s="49"/>
      <c r="C34" s="6"/>
      <c r="D34" s="6"/>
      <c r="E34" s="6"/>
    </row>
    <row r="35" ht="17" customHeight="1" spans="2:5" x14ac:dyDescent="0.25">
      <c r="B35" s="5" t="s">
        <v>126</v>
      </c>
      <c r="C35" s="6"/>
      <c r="D35" s="5" t="s">
        <v>7</v>
      </c>
      <c r="E35" s="11"/>
    </row>
    <row r="36" ht="15" customHeight="1" x14ac:dyDescent="0.25"/>
    <row r="37" ht="15" customHeight="1" x14ac:dyDescent="0.25"/>
    <row r="38" ht="32" customHeight="1" spans="2:2" x14ac:dyDescent="0.25">
      <c r="B38" s="26" t="s">
        <v>27</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128</v>
      </c>
      <c r="D2" s="2"/>
    </row>
    <row r="3" ht="22" customHeight="1" spans="3:4" x14ac:dyDescent="0.25">
      <c r="C3" s="3" t="s">
        <v>129</v>
      </c>
      <c r="D3" s="3"/>
    </row>
    <row r="4" ht="15" customHeight="1" x14ac:dyDescent="0.25"/>
    <row r="5" ht="4" customHeight="1" spans="2:4" x14ac:dyDescent="0.25">
      <c r="B5" s="4"/>
      <c r="C5" s="4"/>
      <c r="D5" s="4"/>
    </row>
    <row r="6" ht="15" customHeight="1" x14ac:dyDescent="0.25"/>
    <row r="7" ht="24" customHeight="1" spans="2:4" x14ac:dyDescent="0.25">
      <c r="B7" s="50" t="s">
        <v>130</v>
      </c>
      <c r="C7" s="50"/>
      <c r="D7" s="50"/>
    </row>
    <row r="8" ht="56" customHeight="1" spans="2:4" x14ac:dyDescent="0.25">
      <c r="B8" s="51" t="s">
        <v>131</v>
      </c>
      <c r="C8" s="51"/>
      <c r="D8" s="51"/>
    </row>
    <row r="9" ht="15" customHeight="1" x14ac:dyDescent="0.25"/>
    <row r="10" ht="15" customHeight="1" spans="2:4" x14ac:dyDescent="0.25">
      <c r="B10" s="12" t="s">
        <v>132</v>
      </c>
      <c r="C10" s="12"/>
      <c r="D10" s="12"/>
    </row>
    <row r="11" ht="43" customHeight="1" spans="2:4" x14ac:dyDescent="0.25">
      <c r="B11" s="52" t="s">
        <v>133</v>
      </c>
      <c r="C11" s="51" t="s">
        <v>134</v>
      </c>
      <c r="D11" s="51"/>
    </row>
    <row r="12" ht="82" customHeight="1" spans="2:4" x14ac:dyDescent="0.25">
      <c r="B12" s="52" t="s">
        <v>135</v>
      </c>
      <c r="C12" s="51" t="s">
        <v>136</v>
      </c>
      <c r="D12" s="51"/>
    </row>
    <row r="13" ht="82" customHeight="1" spans="2:4" x14ac:dyDescent="0.25">
      <c r="B13" s="52" t="s">
        <v>137</v>
      </c>
      <c r="C13" s="51" t="s">
        <v>138</v>
      </c>
      <c r="D13" s="51"/>
    </row>
    <row r="14" ht="82" customHeight="1" spans="2:4" x14ac:dyDescent="0.25">
      <c r="B14" s="52" t="s">
        <v>139</v>
      </c>
      <c r="C14" s="51" t="s">
        <v>140</v>
      </c>
      <c r="D14" s="51"/>
    </row>
    <row r="15" ht="17" customHeight="1" spans="2:4" x14ac:dyDescent="0.25">
      <c r="B15" s="52" t="s">
        <v>141</v>
      </c>
      <c r="C15" s="51" t="s">
        <v>142</v>
      </c>
      <c r="D15" s="51"/>
    </row>
    <row r="16" ht="30" customHeight="1" spans="2:4" x14ac:dyDescent="0.25">
      <c r="B16" s="52" t="s">
        <v>143</v>
      </c>
      <c r="C16" s="51" t="s">
        <v>144</v>
      </c>
      <c r="D16" s="51"/>
    </row>
    <row r="17" ht="15" customHeight="1" x14ac:dyDescent="0.25"/>
    <row r="18" ht="15" customHeight="1" spans="2:4" x14ac:dyDescent="0.25">
      <c r="B18" s="12" t="s">
        <v>145</v>
      </c>
      <c r="C18" s="12"/>
      <c r="D18" s="12"/>
    </row>
    <row r="19" ht="17" customHeight="1" spans="2:3" x14ac:dyDescent="0.25">
      <c r="B19" s="5" t="s">
        <v>146</v>
      </c>
      <c r="C19" s="53" t="s">
        <v>130</v>
      </c>
    </row>
    <row r="20" ht="17" customHeight="1" spans="2:3" x14ac:dyDescent="0.25">
      <c r="B20" s="5" t="s">
        <v>147</v>
      </c>
      <c r="C20" s="53" t="s">
        <v>148</v>
      </c>
    </row>
    <row r="21" ht="17" customHeight="1" spans="2:3" x14ac:dyDescent="0.25">
      <c r="B21" s="5" t="s">
        <v>149</v>
      </c>
      <c r="C21" s="53" t="s">
        <v>150</v>
      </c>
    </row>
    <row r="22" ht="17" customHeight="1" spans="2:3" x14ac:dyDescent="0.25">
      <c r="B22" s="5" t="s">
        <v>151</v>
      </c>
      <c r="C22" s="53" t="s">
        <v>152</v>
      </c>
    </row>
    <row r="23" ht="17" customHeight="1" spans="2:3" x14ac:dyDescent="0.25">
      <c r="B23" s="5" t="s">
        <v>153</v>
      </c>
      <c r="C23" s="53" t="s">
        <v>154</v>
      </c>
    </row>
    <row r="24" ht="17" customHeight="1" spans="3:3" x14ac:dyDescent="0.25">
      <c r="C24" s="53" t="s">
        <v>155</v>
      </c>
    </row>
    <row r="25" ht="17" customHeight="1" spans="3:3" x14ac:dyDescent="0.25">
      <c r="C25" s="53" t="s">
        <v>156</v>
      </c>
    </row>
    <row r="26" ht="17" customHeight="1" spans="3:3" x14ac:dyDescent="0.25">
      <c r="C26" s="53" t="s">
        <v>157</v>
      </c>
    </row>
    <row r="27" ht="17" customHeight="1" spans="3:3" x14ac:dyDescent="0.25">
      <c r="C27" s="53" t="s">
        <v>158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Rooms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Drywall Estimate Template (Excel)</dc:title>
  <dc:subject>Rooms by length, width and height, less openings, give wall, ceiling and board area, and sheets, compound, tape and screws follow from the coverage figures you enter, with a waste allowance on the board. Hanging, finishing, labor and equipment roll up to a bid price at your target margin, with a one-page quote for the client.</dc:subject>
  <dc:description>Free template from https://framingandfigures.com/templates/drywall-estimate-template/</dc:description>
  <cp:keywords>drywall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