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akeoff" state="visible" r:id="rId4"/>
    <sheet sheetId="2" name="Labor and job" state="visible" r:id="rId5"/>
    <sheet sheetId="3" name="Quote" state="visible" r:id="rId6"/>
    <sheet sheetId="4" name="About this template" state="visible" r:id="rId7"/>
  </sheets>
  <definedNames>
    <definedName name="_xlnm.Print_Area" localSheetId="0">'Takeoff'!$A$1:$J$48</definedName>
    <definedName name="_xlnm.Print_Titles" localSheetId="0">'Takeoff'!$14:$14</definedName>
    <definedName name="_xlnm.Print_Area" localSheetId="1">'Labor and job'!$A$1:$E$43</definedName>
    <definedName name="_xlnm.Print_Titles" localSheetId="1">'Labor and job'!$1:$6</definedName>
    <definedName name="_xlnm.Print_Area" localSheetId="2">'Quote'!$A$1:$F$38</definedName>
    <definedName name="_xlnm.Print_Titles" localSheetId="2">'Quote'!$1:$9</definedName>
    <definedName name="_xlnm.Print_Area" localSheetId="3">'About this template'!$A$1:$E$27</definedName>
  </definedNames>
  <calcPr calcId="171027" fullCalcOnLoad="1"/>
</workbook>
</file>

<file path=xl/sharedStrings.xml><?xml version="1.0" encoding="utf-8"?>
<sst xmlns="http://schemas.openxmlformats.org/spreadsheetml/2006/main" count="152" uniqueCount="130">
  <si>
    <t>ELECTRICAL ESTIMATE</t>
  </si>
  <si>
    <t>Circuits, devices and fixtures from your own takeoff</t>
  </si>
  <si>
    <t>PROJECT</t>
  </si>
  <si>
    <t>Pale yellow cells are yours to fill in</t>
  </si>
  <si>
    <t>CLIENT</t>
  </si>
  <si>
    <t>All other cells are locked</t>
  </si>
  <si>
    <t>ESTIMATE NO.</t>
  </si>
  <si>
    <t>DATE</t>
  </si>
  <si>
    <t>PREPARED BY</t>
  </si>
  <si>
    <t>TAKEOFF</t>
  </si>
  <si>
    <t>ITEM</t>
  </si>
  <si>
    <t>CATEGORY</t>
  </si>
  <si>
    <t>QTY</t>
  </si>
  <si>
    <t>UNIT</t>
  </si>
  <si>
    <t>MATERIAL EACH</t>
  </si>
  <si>
    <t>MATERIAL</t>
  </si>
  <si>
    <t>LABOR HOURS EACH</t>
  </si>
  <si>
    <t>LABOR HOURS</t>
  </si>
  <si>
    <t>Example: new 20 A circuit</t>
  </si>
  <si>
    <t>Circuits and wiring</t>
  </si>
  <si>
    <t>ea</t>
  </si>
  <si>
    <t>Example: receptacle</t>
  </si>
  <si>
    <t>Devices</t>
  </si>
  <si>
    <t>Example: recessed light</t>
  </si>
  <si>
    <t>Lighting</t>
  </si>
  <si>
    <t>Quantities are as you type them: include any waste allowance in the quantity. A line counts once its item or any figure is filled.</t>
  </si>
  <si>
    <t>TOTALS BY CATEGORY</t>
  </si>
  <si>
    <t>Service and panel</t>
  </si>
  <si>
    <t>Other</t>
  </si>
  <si>
    <t>Not in a category above</t>
  </si>
  <si>
    <t>Takeoff total</t>
  </si>
  <si>
    <t>Free template from Framing &amp; Figures · framingandfigures.com/templates/</t>
  </si>
  <si>
    <t>LABOR AND JOB</t>
  </si>
  <si>
    <t>Labor hours from the takeoff at your own rate, job costs, then the bid price</t>
  </si>
  <si>
    <t>LABOR</t>
  </si>
  <si>
    <t>Labor hours</t>
  </si>
  <si>
    <t>The Takeoff sheet's labor hours</t>
  </si>
  <si>
    <t>Additional hours</t>
  </si>
  <si>
    <t>Hours the takeoff does not count: travel, troubleshooting, cleanup. Blank means 0.</t>
  </si>
  <si>
    <t>Rate per hour</t>
  </si>
  <si>
    <t>Example: use your own figure</t>
  </si>
  <si>
    <t>Labor total</t>
  </si>
  <si>
    <t>(Labor hours + additional hours) × rate</t>
  </si>
  <si>
    <t>JOB</t>
  </si>
  <si>
    <t>Equipment rental</t>
  </si>
  <si>
    <t>Lifts or other rentals. Blank means 0.</t>
  </si>
  <si>
    <t>Disposal</t>
  </si>
  <si>
    <t>Blank means 0.</t>
  </si>
  <si>
    <t>COST</t>
  </si>
  <si>
    <t>Direct cost</t>
  </si>
  <si>
    <t>The Takeoff sheet's materials plus the labor total and job lines above</t>
  </si>
  <si>
    <t>Sales tax rate on materials</t>
  </si>
  <si>
    <t>Your state and local rate. Blank means 0.</t>
  </si>
  <si>
    <t>Sales tax on materials</t>
  </si>
  <si>
    <t>The Takeoff sheet's materials × the rate</t>
  </si>
  <si>
    <t>Permits and fees</t>
  </si>
  <si>
    <t>Example: use your jurisdiction's fee</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</si>
  <si>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</si>
  <si>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</si>
  <si>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</si>
  <si>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</si>
  <si>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</si>
  <si>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</si>
  <si>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</si>
  <si>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</si>
  <si>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</si>
  <si>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</si>
  <si>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</si>
  <si>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</si>
  <si>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</si>
  <si>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</si>
  <si>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</si>
  <si>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</si>
  <si>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</si>
  <si>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</si>
  <si>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</si>
  <si>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</si>
  <si>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</si>
  <si>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</si>
  <si>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</si>
  <si>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</si>
  <si>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</si>
  <si>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</si>
  <si>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</si>
  <si>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</si>
  <si>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</si>
  <si>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ELECTRIC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</si>
  <si>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</si>
  <si>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</si>
  <si>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</si>
  <si>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</si>
  <si>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</si>
  <si>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</si>
  <si>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</si>
  <si>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</si>
  <si>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</si>
  <si>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</si>
  <si>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</si>
  <si>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</si>
  <si>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</si>
  <si>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</si>
  <si>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Electrical Estimate Template (Excel)</t>
  </si>
  <si>
    <t>A takeoff of counted items by electrical category, each with a quantity, a material cost and labor hours, gives the materials and hours. Labor at your rate, equipment rental and disposal, overhead and your target margin roll up to a bid price, with a one-page quote for the client.</t>
  </si>
  <si>
    <t>HOW TO USE IT</t>
  </si>
  <si>
    <t>STEP 1</t>
  </si>
  <si>
    <t>On the Takeoff sheet, fill in the project, client, estimate number, date and who prepared it, then one line per counted item: the item, its category, the quantity and unit, the material cost each and the labor hours each. Include any waste allowance in the quantity.</t>
  </si>
  <si>
    <t>STEP 2</t>
  </si>
  <si>
    <t>On the Labor and job sheet, enter any additional hours the takeoff does not count, your rate per hour, equipment rental and disposal, then your sales tax rate, permits, bonds and insurance, contingency, overhead and target margin.</t>
  </si>
  <si>
    <t>STEP 3</t>
  </si>
  <si>
    <t>On the Quote sheet, fill in your company, the quote number, date, valid-until date, client, project, address and scope of work, then sign it with your name, title and date; the client signs the same way. To remove the YOUR LOGO text, choose Review &gt; Unprotect Sheet (there is no password), then protect the sheet again. Print the Quote sheet, or save that sheet alone as a PDF, and send that. The workbook itself holds your costs, overhead and margin.</t>
  </si>
  <si>
    <t>EXAMPLE FIGURES</t>
  </si>
  <si>
    <t>The example lines (3 new 20 A circuits at $85.00 and 3.5 hours each; 8 receptacles at $12.00 and 0.5 hours; 6 recessed lights at $38.00 and 0.75 hours), the $95.00 rate and the $125.00 permit fee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</si>
  <si>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</si>
  <si>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</si>
  <si>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</si>
  <si>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</si>
  <si>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</si>
  <si>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</si>
  <si>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</si>
  <si>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</si>
  <si>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</si>
  <si>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</si>
  <si>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</si>
  <si>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</si>
  <si>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</si>
  <si>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</si>
  <si>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</si>
  <si>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Plumbing Estimate Template (Excel)</t>
  </si>
  <si>
    <t>HVAC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</si>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</sst>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165" fontId="1" fillId="3" borderId="3" xfId="0" applyNumberFormat="1" applyFont="1" applyFill="1" applyBorder="1" applyAlignment="1" applyProtection="1">
      <alignment horizontal="right" vertical="center"/>
      <protection locked="0"/>
    </xf>
    <xf numFmtId="165" fontId="1" fillId="4" borderId="4" xfId="0" applyNumberFormat="1" applyFont="1" applyFill="1" applyBorder="1" applyAlignment="1" applyProtection="1">
      <alignment horizontal="right" vertical="center"/>
    </xf>
    <xf numFmtId="4" fontId="1" fillId="4"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4"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0" fontId="1" fillId="4" borderId="4" xfId="0" applyFont="1" applyFill="1" applyBorder="1" applyProtection="1"/>
    <xf numFmtId="0" fontId="1" fillId="6" borderId="4" xfId="0" applyFont="1" applyFill="1" applyBorder="1" applyProtection="1"/>
    <xf numFmtId="0" fontId="7" fillId="2" borderId="5" xfId="0" applyFont="1" applyFill="1" applyBorder="1" applyAlignment="1">
      <alignment vertical="center"/>
    </xf>
    <xf numFmtId="0" fontId="7" fillId="2" borderId="5" xfId="0" applyFont="1" applyFill="1" applyBorder="1"/>
    <xf numFmtId="165" fontId="7" fillId="2" borderId="5" xfId="0" applyNumberFormat="1" applyFont="1" applyFill="1" applyBorder="1" applyAlignment="1" applyProtection="1">
      <alignment horizontal="right" vertical="center"/>
    </xf>
    <xf numFmtId="4"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0" fontId="3" fillId="0" borderId="0" xfId="0" applyFont="1" applyAlignment="1">
      <alignment vertical="center" wrapText="1"/>
    </xf>
    <xf numFmtId="0" fontId="1" fillId="3" borderId="1" xfId="0" applyFont="1" applyFill="1" applyBorder="1" applyAlignment="1" applyProtection="1">
      <alignment horizontal="right" vertical="center"/>
      <protection locked="0"/>
    </xf>
    <xf numFmtId="165" fontId="1" fillId="3" borderId="1" xfId="0" applyNumberFormat="1" applyFont="1" applyFill="1" applyBorder="1" applyAlignment="1" applyProtection="1">
      <alignment horizontal="right" vertical="center"/>
      <protection locked="0"/>
    </xf>
    <xf numFmtId="10"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xf>
    <xf numFmtId="0" fontId="8" fillId="0" borderId="4" xfId="0" applyFont="1" applyBorder="1" applyAlignment="1">
      <alignment vertical="center"/>
    </xf>
    <xf numFmtId="165" fontId="8" fillId="4" borderId="4" xfId="0" applyNumberFormat="1" applyFont="1" applyFill="1" applyBorder="1" applyAlignment="1" applyProtection="1">
      <alignment horizontal="right" vertical="center"/>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electrical-estimate-template/?utm_source=template&amp;utm_medium=xlsx&amp;utm_campaign=electrical-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electrical-estimate-template/?utm_source=template&amp;utm_medium=xlsx&amp;utm_campaign=electrical-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electrical-estimate-template/?utm_source=template&amp;utm_medium=xlsx&amp;utm_campaign=electrical-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47</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42</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electrical-estimate-template/?utm_source=template&amp;utm_medium=xlsx&amp;utm_campaign=electrical-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electrical-estimate-template/?utm_source=template&amp;utm_medium=xlsx&amp;utm_campaign=electrical-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electrical-estimate-template/?utm_source=template&amp;utm_medium=xlsx&amp;utm_campaign=electrical-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electrical-estimate-template/?utm_source=template&amp;utm_medium=xlsx&amp;utm_campaign=electrical-estimate-template&amp;utm_content=about" TargetMode="External"/><Relationship Id="rId2" Type="http://schemas.openxmlformats.org/officeDocument/2006/relationships/hyperlink" Target="https://framingandfigures.com/tools/bid-price-calculator/?utm_source=template&amp;utm_medium=xlsx&amp;utm_campaign=electrical-estimate-template&amp;utm_content=about" TargetMode="External"/><Relationship Id="rId3" Type="http://schemas.openxmlformats.org/officeDocument/2006/relationships/hyperlink" Target="https://framingandfigures.com/guides/how-to-build-a-construction-estimate/?utm_source=template&amp;utm_medium=xlsx&amp;utm_campaign=electrical-estimate-template&amp;utm_content=about" TargetMode="External"/><Relationship Id="rId4" Type="http://schemas.openxmlformats.org/officeDocument/2006/relationships/hyperlink" Target="https://framingandfigures.com/templates/?utm_source=template&amp;utm_medium=xlsx&amp;utm_campaign=electrical-estimate-template&amp;utm_content=about" TargetMode="External"/><Relationship Id="rId5" Type="http://schemas.openxmlformats.org/officeDocument/2006/relationships/hyperlink" Target="https://framingandfigures.com/templates/construction-estimate-template/?utm_source=template&amp;utm_medium=xlsx&amp;utm_campaign=electrical-estimate-template&amp;utm_content=about" TargetMode="External"/><Relationship Id="rId6" Type="http://schemas.openxmlformats.org/officeDocument/2006/relationships/hyperlink" Target="https://framingandfigures.com/templates/markup-margin-table/?utm_source=template&amp;utm_medium=xlsx&amp;utm_campaign=electrical-estimate-template&amp;utm_content=about" TargetMode="External"/><Relationship Id="rId7" Type="http://schemas.openxmlformats.org/officeDocument/2006/relationships/hyperlink" Target="https://framingandfigures.com/templates/plumbing-estimate-template/?utm_source=template&amp;utm_medium=xlsx&amp;utm_campaign=electrical-estimate-template&amp;utm_content=about" TargetMode="External"/><Relationship Id="rId8" Type="http://schemas.openxmlformats.org/officeDocument/2006/relationships/hyperlink" Target="https://framingandfigures.com/templates/hvac-estimate-template/?utm_source=template&amp;utm_medium=xlsx&amp;utm_campaign=electrical-estimate-template&amp;utm_content=about" TargetMode="External"/><Relationship Id="rId9" Type="http://schemas.openxmlformats.org/officeDocument/2006/relationships/hyperlink" Target="https://framingandfigures.com/templates/contractor-invoice-template/?utm_source=template&amp;utm_medium=xlsx&amp;utm_campaign=electrical-estimate-template&amp;utm_content=about" TargetMode="External"/><Relationship Id="rId10"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8"/>
  <sheetViews>
    <sheetView workbookViewId="0" showGridLines="0"/>
  </sheetViews>
  <sheetFormatPr defaultRowHeight="15" outlineLevelRow="0" outlineLevelCol="0" x14ac:dyDescent="55"/>
  <cols>
    <col min="1" max="1" width="3" style="1" customWidth="1"/>
    <col min="2" max="2" width="30" style="1" customWidth="1"/>
    <col min="3" max="3" width="18" style="1" customWidth="1"/>
    <col min="4" max="5" width="8" style="1" customWidth="1"/>
    <col min="6" max="6" width="11" style="1" customWidth="1"/>
    <col min="7" max="7" width="12" style="1" customWidth="1"/>
    <col min="8" max="8" width="10" style="1" customWidth="1"/>
    <col min="9" max="9" width="11" style="1" customWidth="1"/>
    <col min="10" max="10" width="3" style="1" customWidth="1"/>
  </cols>
  <sheetData>
    <row r="1" ht="15" customHeight="1" x14ac:dyDescent="0.25"/>
    <row r="2" ht="22" customHeight="1" spans="4:9" x14ac:dyDescent="0.25">
      <c r="D2" s="2" t="s">
        <v>0</v>
      </c>
      <c r="E2" s="2"/>
      <c r="F2" s="2"/>
      <c r="G2" s="2"/>
      <c r="H2" s="2"/>
      <c r="I2" s="2"/>
    </row>
    <row r="3" ht="22" customHeight="1" spans="4:9" x14ac:dyDescent="0.25">
      <c r="D3" s="3" t="s">
        <v>1</v>
      </c>
      <c r="E3" s="3"/>
      <c r="F3" s="3"/>
      <c r="G3" s="3"/>
      <c r="H3" s="3"/>
      <c r="I3" s="3"/>
    </row>
    <row r="4" ht="15" customHeight="1" x14ac:dyDescent="0.25"/>
    <row r="5" ht="4" customHeight="1" spans="2:9" x14ac:dyDescent="0.25">
      <c r="B5" s="4"/>
      <c r="C5" s="4"/>
      <c r="D5" s="4"/>
      <c r="E5" s="4"/>
      <c r="F5" s="4"/>
      <c r="G5" s="4"/>
      <c r="H5" s="4"/>
      <c r="I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9" x14ac:dyDescent="0.25">
      <c r="B13" s="12" t="s">
        <v>9</v>
      </c>
      <c r="C13" s="12"/>
      <c r="D13" s="12"/>
      <c r="E13" s="12"/>
      <c r="F13" s="12"/>
      <c r="G13" s="12"/>
      <c r="H13" s="12"/>
      <c r="I13" s="12"/>
    </row>
    <row r="14" ht="36" customHeight="1" spans="2:9" x14ac:dyDescent="0.25">
      <c r="B14" s="13" t="s">
        <v>10</v>
      </c>
      <c r="C14" s="13" t="s">
        <v>11</v>
      </c>
      <c r="D14" s="14" t="s">
        <v>12</v>
      </c>
      <c r="E14" s="13" t="s">
        <v>13</v>
      </c>
      <c r="F14" s="14" t="s">
        <v>14</v>
      </c>
      <c r="G14" s="14" t="s">
        <v>15</v>
      </c>
      <c r="H14" s="14" t="s">
        <v>16</v>
      </c>
      <c r="I14" s="14" t="s">
        <v>17</v>
      </c>
    </row>
    <row r="15" ht="15" customHeight="1" spans="2:9" x14ac:dyDescent="0.25">
      <c r="B15" s="15" t="s">
        <v>18</v>
      </c>
      <c r="C15" s="15" t="s">
        <v>19</v>
      </c>
      <c r="D15" s="16">
        <v>3</v>
      </c>
      <c r="E15" s="15" t="s">
        <v>20</v>
      </c>
      <c r="F15" s="17">
        <v>85</v>
      </c>
      <c r="G15" s="18">
        <f>IF(AND(B15="",D15="",F15="",H15=""),"",ROUND(D15*F15,2))</f>
        <v>255</v>
      </c>
      <c r="H15" s="16">
        <v>3.5</v>
      </c>
      <c r="I15" s="19">
        <f>IF(AND(B15="",D15="",F15="",H15=""),"",ROUND(D15*H15,2))</f>
        <v>10.5</v>
      </c>
    </row>
    <row r="16" ht="15" customHeight="1" spans="2:9" x14ac:dyDescent="0.25">
      <c r="B16" s="15" t="s">
        <v>21</v>
      </c>
      <c r="C16" s="15" t="s">
        <v>22</v>
      </c>
      <c r="D16" s="16">
        <v>8</v>
      </c>
      <c r="E16" s="15" t="s">
        <v>20</v>
      </c>
      <c r="F16" s="17">
        <v>12</v>
      </c>
      <c r="G16" s="20">
        <f>IF(AND(B16="",D16="",F16="",H16=""),"",ROUND(D16*F16,2))</f>
        <v>96</v>
      </c>
      <c r="H16" s="16">
        <v>0.5</v>
      </c>
      <c r="I16" s="21">
        <f>IF(AND(B16="",D16="",F16="",H16=""),"",ROUND(D16*H16,2))</f>
        <v>4</v>
      </c>
    </row>
    <row r="17" ht="15" customHeight="1" spans="2:9" x14ac:dyDescent="0.25">
      <c r="B17" s="15" t="s">
        <v>23</v>
      </c>
      <c r="C17" s="15" t="s">
        <v>24</v>
      </c>
      <c r="D17" s="16">
        <v>6</v>
      </c>
      <c r="E17" s="15" t="s">
        <v>20</v>
      </c>
      <c r="F17" s="17">
        <v>38</v>
      </c>
      <c r="G17" s="18">
        <f>IF(AND(B17="",D17="",F17="",H17=""),"",ROUND(D17*F17,2))</f>
        <v>228</v>
      </c>
      <c r="H17" s="16">
        <v>0.75</v>
      </c>
      <c r="I17" s="19">
        <f>IF(AND(B17="",D17="",F17="",H17=""),"",ROUND(D17*H17,2))</f>
        <v>4.5</v>
      </c>
    </row>
    <row r="18" ht="15" customHeight="1" spans="2:9" x14ac:dyDescent="0.25">
      <c r="B18" s="15"/>
      <c r="C18" s="15"/>
      <c r="D18" s="16"/>
      <c r="E18" s="15"/>
      <c r="F18" s="17"/>
      <c r="G18" s="20" t="str">
        <f>IF(AND(B18="",D18="",F18="",H18=""),"",ROUND(D18*F18,2))</f>
        <v/>
      </c>
      <c r="H18" s="16"/>
      <c r="I18" s="21" t="str">
        <f>IF(AND(B18="",D18="",F18="",H18=""),"",ROUND(D18*H18,2))</f>
        <v/>
      </c>
    </row>
    <row r="19" ht="15" customHeight="1" spans="2:9" x14ac:dyDescent="0.25">
      <c r="B19" s="15"/>
      <c r="C19" s="15"/>
      <c r="D19" s="16"/>
      <c r="E19" s="15"/>
      <c r="F19" s="17"/>
      <c r="G19" s="18" t="str">
        <f>IF(AND(B19="",D19="",F19="",H19=""),"",ROUND(D19*F19,2))</f>
        <v/>
      </c>
      <c r="H19" s="16"/>
      <c r="I19" s="19" t="str">
        <f>IF(AND(B19="",D19="",F19="",H19=""),"",ROUND(D19*H19,2))</f>
        <v/>
      </c>
    </row>
    <row r="20" ht="15" customHeight="1" spans="2:9" x14ac:dyDescent="0.25">
      <c r="B20" s="15"/>
      <c r="C20" s="15"/>
      <c r="D20" s="16"/>
      <c r="E20" s="15"/>
      <c r="F20" s="17"/>
      <c r="G20" s="20" t="str">
        <f>IF(AND(B20="",D20="",F20="",H20=""),"",ROUND(D20*F20,2))</f>
        <v/>
      </c>
      <c r="H20" s="16"/>
      <c r="I20" s="21" t="str">
        <f>IF(AND(B20="",D20="",F20="",H20=""),"",ROUND(D20*H20,2))</f>
        <v/>
      </c>
    </row>
    <row r="21" ht="15" customHeight="1" spans="2:9" x14ac:dyDescent="0.25">
      <c r="B21" s="15"/>
      <c r="C21" s="15"/>
      <c r="D21" s="16"/>
      <c r="E21" s="15"/>
      <c r="F21" s="17"/>
      <c r="G21" s="18" t="str">
        <f>IF(AND(B21="",D21="",F21="",H21=""),"",ROUND(D21*F21,2))</f>
        <v/>
      </c>
      <c r="H21" s="16"/>
      <c r="I21" s="19" t="str">
        <f>IF(AND(B21="",D21="",F21="",H21=""),"",ROUND(D21*H21,2))</f>
        <v/>
      </c>
    </row>
    <row r="22" ht="15" customHeight="1" spans="2:9" x14ac:dyDescent="0.25">
      <c r="B22" s="15"/>
      <c r="C22" s="15"/>
      <c r="D22" s="16"/>
      <c r="E22" s="15"/>
      <c r="F22" s="17"/>
      <c r="G22" s="20" t="str">
        <f>IF(AND(B22="",D22="",F22="",H22=""),"",ROUND(D22*F22,2))</f>
        <v/>
      </c>
      <c r="H22" s="16"/>
      <c r="I22" s="21" t="str">
        <f>IF(AND(B22="",D22="",F22="",H22=""),"",ROUND(D22*H22,2))</f>
        <v/>
      </c>
    </row>
    <row r="23" ht="15" customHeight="1" spans="2:9" x14ac:dyDescent="0.25">
      <c r="B23" s="15"/>
      <c r="C23" s="15"/>
      <c r="D23" s="16"/>
      <c r="E23" s="15"/>
      <c r="F23" s="17"/>
      <c r="G23" s="18" t="str">
        <f>IF(AND(B23="",D23="",F23="",H23=""),"",ROUND(D23*F23,2))</f>
        <v/>
      </c>
      <c r="H23" s="16"/>
      <c r="I23" s="19" t="str">
        <f>IF(AND(B23="",D23="",F23="",H23=""),"",ROUND(D23*H23,2))</f>
        <v/>
      </c>
    </row>
    <row r="24" ht="15" customHeight="1" spans="2:9" x14ac:dyDescent="0.25">
      <c r="B24" s="15"/>
      <c r="C24" s="15"/>
      <c r="D24" s="16"/>
      <c r="E24" s="15"/>
      <c r="F24" s="17"/>
      <c r="G24" s="20" t="str">
        <f>IF(AND(B24="",D24="",F24="",H24=""),"",ROUND(D24*F24,2))</f>
        <v/>
      </c>
      <c r="H24" s="16"/>
      <c r="I24" s="21" t="str">
        <f>IF(AND(B24="",D24="",F24="",H24=""),"",ROUND(D24*H24,2))</f>
        <v/>
      </c>
    </row>
    <row r="25" ht="15" customHeight="1" spans="2:9" x14ac:dyDescent="0.25">
      <c r="B25" s="15"/>
      <c r="C25" s="15"/>
      <c r="D25" s="16"/>
      <c r="E25" s="15"/>
      <c r="F25" s="17"/>
      <c r="G25" s="18" t="str">
        <f>IF(AND(B25="",D25="",F25="",H25=""),"",ROUND(D25*F25,2))</f>
        <v/>
      </c>
      <c r="H25" s="16"/>
      <c r="I25" s="19" t="str">
        <f>IF(AND(B25="",D25="",F25="",H25=""),"",ROUND(D25*H25,2))</f>
        <v/>
      </c>
    </row>
    <row r="26" ht="15" customHeight="1" spans="2:9" x14ac:dyDescent="0.25">
      <c r="B26" s="15"/>
      <c r="C26" s="15"/>
      <c r="D26" s="16"/>
      <c r="E26" s="15"/>
      <c r="F26" s="17"/>
      <c r="G26" s="20" t="str">
        <f>IF(AND(B26="",D26="",F26="",H26=""),"",ROUND(D26*F26,2))</f>
        <v/>
      </c>
      <c r="H26" s="16"/>
      <c r="I26" s="21" t="str">
        <f>IF(AND(B26="",D26="",F26="",H26=""),"",ROUND(D26*H26,2))</f>
        <v/>
      </c>
    </row>
    <row r="27" ht="15" customHeight="1" spans="2:9" x14ac:dyDescent="0.25">
      <c r="B27" s="15"/>
      <c r="C27" s="15"/>
      <c r="D27" s="16"/>
      <c r="E27" s="15"/>
      <c r="F27" s="17"/>
      <c r="G27" s="18" t="str">
        <f>IF(AND(B27="",D27="",F27="",H27=""),"",ROUND(D27*F27,2))</f>
        <v/>
      </c>
      <c r="H27" s="16"/>
      <c r="I27" s="19" t="str">
        <f>IF(AND(B27="",D27="",F27="",H27=""),"",ROUND(D27*H27,2))</f>
        <v/>
      </c>
    </row>
    <row r="28" ht="15" customHeight="1" spans="2:9" x14ac:dyDescent="0.25">
      <c r="B28" s="15"/>
      <c r="C28" s="15"/>
      <c r="D28" s="16"/>
      <c r="E28" s="15"/>
      <c r="F28" s="17"/>
      <c r="G28" s="20" t="str">
        <f>IF(AND(B28="",D28="",F28="",H28=""),"",ROUND(D28*F28,2))</f>
        <v/>
      </c>
      <c r="H28" s="16"/>
      <c r="I28" s="21" t="str">
        <f>IF(AND(B28="",D28="",F28="",H28=""),"",ROUND(D28*H28,2))</f>
        <v/>
      </c>
    </row>
    <row r="29" ht="15" customHeight="1" spans="2:9" x14ac:dyDescent="0.25">
      <c r="B29" s="15"/>
      <c r="C29" s="15"/>
      <c r="D29" s="16"/>
      <c r="E29" s="15"/>
      <c r="F29" s="17"/>
      <c r="G29" s="18" t="str">
        <f>IF(AND(B29="",D29="",F29="",H29=""),"",ROUND(D29*F29,2))</f>
        <v/>
      </c>
      <c r="H29" s="16"/>
      <c r="I29" s="19" t="str">
        <f>IF(AND(B29="",D29="",F29="",H29=""),"",ROUND(D29*H29,2))</f>
        <v/>
      </c>
    </row>
    <row r="30" ht="15" customHeight="1" spans="2:9" x14ac:dyDescent="0.25">
      <c r="B30" s="15"/>
      <c r="C30" s="15"/>
      <c r="D30" s="16"/>
      <c r="E30" s="15"/>
      <c r="F30" s="17"/>
      <c r="G30" s="20" t="str">
        <f>IF(AND(B30="",D30="",F30="",H30=""),"",ROUND(D30*F30,2))</f>
        <v/>
      </c>
      <c r="H30" s="16"/>
      <c r="I30" s="21" t="str">
        <f>IF(AND(B30="",D30="",F30="",H30=""),"",ROUND(D30*H30,2))</f>
        <v/>
      </c>
    </row>
    <row r="31" ht="15" customHeight="1" spans="2:9" x14ac:dyDescent="0.25">
      <c r="B31" s="15"/>
      <c r="C31" s="15"/>
      <c r="D31" s="16"/>
      <c r="E31" s="15"/>
      <c r="F31" s="17"/>
      <c r="G31" s="18" t="str">
        <f>IF(AND(B31="",D31="",F31="",H31=""),"",ROUND(D31*F31,2))</f>
        <v/>
      </c>
      <c r="H31" s="16"/>
      <c r="I31" s="19" t="str">
        <f>IF(AND(B31="",D31="",F31="",H31=""),"",ROUND(D31*H31,2))</f>
        <v/>
      </c>
    </row>
    <row r="32" ht="15" customHeight="1" spans="2:9" x14ac:dyDescent="0.25">
      <c r="B32" s="15"/>
      <c r="C32" s="15"/>
      <c r="D32" s="16"/>
      <c r="E32" s="15"/>
      <c r="F32" s="17"/>
      <c r="G32" s="20" t="str">
        <f>IF(AND(B32="",D32="",F32="",H32=""),"",ROUND(D32*F32,2))</f>
        <v/>
      </c>
      <c r="H32" s="16"/>
      <c r="I32" s="21" t="str">
        <f>IF(AND(B32="",D32="",F32="",H32=""),"",ROUND(D32*H32,2))</f>
        <v/>
      </c>
    </row>
    <row r="33" ht="15" customHeight="1" spans="2:9" x14ac:dyDescent="0.25">
      <c r="B33" s="15"/>
      <c r="C33" s="15"/>
      <c r="D33" s="16"/>
      <c r="E33" s="15"/>
      <c r="F33" s="17"/>
      <c r="G33" s="18" t="str">
        <f>IF(AND(B33="",D33="",F33="",H33=""),"",ROUND(D33*F33,2))</f>
        <v/>
      </c>
      <c r="H33" s="16"/>
      <c r="I33" s="19" t="str">
        <f>IF(AND(B33="",D33="",F33="",H33=""),"",ROUND(D33*H33,2))</f>
        <v/>
      </c>
    </row>
    <row r="34" ht="15" customHeight="1" spans="2:9" x14ac:dyDescent="0.25">
      <c r="B34" s="15"/>
      <c r="C34" s="15"/>
      <c r="D34" s="16"/>
      <c r="E34" s="15"/>
      <c r="F34" s="17"/>
      <c r="G34" s="20" t="str">
        <f>IF(AND(B34="",D34="",F34="",H34=""),"",ROUND(D34*F34,2))</f>
        <v/>
      </c>
      <c r="H34" s="16"/>
      <c r="I34" s="21" t="str">
        <f>IF(AND(B34="",D34="",F34="",H34=""),"",ROUND(D34*H34,2))</f>
        <v/>
      </c>
    </row>
    <row r="35" ht="15" customHeight="1" spans="2:9" x14ac:dyDescent="0.25">
      <c r="B35" s="8" t="s">
        <v>25</v>
      </c>
      <c r="C35" s="8"/>
      <c r="D35" s="8"/>
      <c r="E35" s="8"/>
      <c r="F35" s="8"/>
      <c r="G35" s="8"/>
      <c r="H35" s="8"/>
      <c r="I35" s="8"/>
    </row>
    <row r="36" ht="15" customHeight="1" x14ac:dyDescent="0.25"/>
    <row r="37" ht="15" customHeight="1" spans="2:9" x14ac:dyDescent="0.25">
      <c r="B37" s="12" t="s">
        <v>26</v>
      </c>
      <c r="C37" s="12"/>
      <c r="D37" s="12"/>
      <c r="E37" s="12"/>
      <c r="F37" s="12"/>
      <c r="G37" s="12"/>
      <c r="H37" s="12"/>
      <c r="I37" s="12"/>
    </row>
    <row r="38" ht="20" customHeight="1" spans="2:9" x14ac:dyDescent="0.25">
      <c r="B38" s="13" t="s">
        <v>11</v>
      </c>
      <c r="C38" s="13"/>
      <c r="D38" s="13"/>
      <c r="E38" s="13"/>
      <c r="F38" s="13"/>
      <c r="G38" s="14" t="s">
        <v>15</v>
      </c>
      <c r="H38" s="14" t="s">
        <v>17</v>
      </c>
      <c r="I38" s="14"/>
    </row>
    <row r="39" ht="15" customHeight="1" spans="2:9" x14ac:dyDescent="0.25">
      <c r="B39" s="22" t="s">
        <v>27</v>
      </c>
      <c r="C39" s="22"/>
      <c r="D39" s="22"/>
      <c r="E39" s="22"/>
      <c r="F39" s="22"/>
      <c r="G39" s="18">
        <f>ROUND(SUMIF($C$15:$C$34,B39,$G$15:$G$34),2)</f>
        <v>0</v>
      </c>
      <c r="H39" s="23"/>
      <c r="I39" s="19">
        <f>ROUND(SUMIF($C$15:$C$34,B39,$I$15:$I$34),2)</f>
        <v>0</v>
      </c>
    </row>
    <row r="40" ht="15" customHeight="1" spans="2:9" x14ac:dyDescent="0.25">
      <c r="B40" s="22" t="s">
        <v>19</v>
      </c>
      <c r="C40" s="22"/>
      <c r="D40" s="22"/>
      <c r="E40" s="22"/>
      <c r="F40" s="22"/>
      <c r="G40" s="20">
        <f>ROUND(SUMIF($C$15:$C$34,B40,$G$15:$G$34),2)</f>
        <v>255</v>
      </c>
      <c r="H40" s="24"/>
      <c r="I40" s="21">
        <f>ROUND(SUMIF($C$15:$C$34,B40,$I$15:$I$34),2)</f>
        <v>10.5</v>
      </c>
    </row>
    <row r="41" ht="15" customHeight="1" spans="2:9" x14ac:dyDescent="0.25">
      <c r="B41" s="22" t="s">
        <v>22</v>
      </c>
      <c r="C41" s="22"/>
      <c r="D41" s="22"/>
      <c r="E41" s="22"/>
      <c r="F41" s="22"/>
      <c r="G41" s="18">
        <f>ROUND(SUMIF($C$15:$C$34,B41,$G$15:$G$34),2)</f>
        <v>96</v>
      </c>
      <c r="H41" s="23"/>
      <c r="I41" s="19">
        <f>ROUND(SUMIF($C$15:$C$34,B41,$I$15:$I$34),2)</f>
        <v>4</v>
      </c>
    </row>
    <row r="42" ht="15" customHeight="1" spans="2:9" x14ac:dyDescent="0.25">
      <c r="B42" s="22" t="s">
        <v>24</v>
      </c>
      <c r="C42" s="22"/>
      <c r="D42" s="22"/>
      <c r="E42" s="22"/>
      <c r="F42" s="22"/>
      <c r="G42" s="20">
        <f>ROUND(SUMIF($C$15:$C$34,B42,$G$15:$G$34),2)</f>
        <v>228</v>
      </c>
      <c r="H42" s="24"/>
      <c r="I42" s="21">
        <f>ROUND(SUMIF($C$15:$C$34,B42,$I$15:$I$34),2)</f>
        <v>4.5</v>
      </c>
    </row>
    <row r="43" ht="15" customHeight="1" spans="2:9" x14ac:dyDescent="0.25">
      <c r="B43" s="22" t="s">
        <v>28</v>
      </c>
      <c r="C43" s="22"/>
      <c r="D43" s="22"/>
      <c r="E43" s="22"/>
      <c r="F43" s="22"/>
      <c r="G43" s="18">
        <f>ROUND(SUMIF($C$15:$C$34,B43,$G$15:$G$34),2)</f>
        <v>0</v>
      </c>
      <c r="H43" s="23"/>
      <c r="I43" s="19">
        <f>ROUND(SUMIF($C$15:$C$34,B43,$I$15:$I$34),2)</f>
        <v>0</v>
      </c>
    </row>
    <row r="44" ht="15" customHeight="1" spans="2:9" x14ac:dyDescent="0.25">
      <c r="B44" s="22" t="s">
        <v>29</v>
      </c>
      <c r="C44" s="22"/>
      <c r="D44" s="22"/>
      <c r="E44" s="22"/>
      <c r="F44" s="22"/>
      <c r="G44" s="20">
        <f>ROUND(G45-SUM(G39:G43),2)</f>
        <v>0</v>
      </c>
      <c r="H44" s="24"/>
      <c r="I44" s="21">
        <f>ROUND(I45-SUM(I39:I43),2)</f>
        <v>0</v>
      </c>
    </row>
    <row r="45" ht="18" customHeight="1" spans="2:9" x14ac:dyDescent="0.25">
      <c r="B45" s="25" t="s">
        <v>30</v>
      </c>
      <c r="C45" s="26"/>
      <c r="D45" s="26"/>
      <c r="E45" s="26"/>
      <c r="F45" s="26"/>
      <c r="G45" s="27">
        <f>ROUND(SUM(G15:G34),2)</f>
        <v>579</v>
      </c>
      <c r="H45" s="26"/>
      <c r="I45" s="28">
        <f>ROUND(SUM(I15:I34),2)</f>
        <v>19</v>
      </c>
    </row>
    <row r="46" ht="15" customHeight="1" x14ac:dyDescent="0.25"/>
    <row r="47" ht="15" customHeight="1" x14ac:dyDescent="0.25"/>
    <row r="48" ht="32" customHeight="1" spans="2:2" x14ac:dyDescent="0.25">
      <c r="B48" s="29" t="s">
        <v>31</v>
      </c>
    </row>
  </sheetData>
  <sheetProtection sheet="1" formatColumns="0" formatRows="0"/>
  <mergeCells count="18">
    <mergeCell ref="D2:I2"/>
    <mergeCell ref="D3:I3"/>
    <mergeCell ref="C7:D7"/>
    <mergeCell ref="C8:D8"/>
    <mergeCell ref="C9:D9"/>
    <mergeCell ref="C10:D10"/>
    <mergeCell ref="C11:D11"/>
    <mergeCell ref="B13:I13"/>
    <mergeCell ref="B35:I35"/>
    <mergeCell ref="B37:I37"/>
    <mergeCell ref="B38:F38"/>
    <mergeCell ref="H38:I38"/>
    <mergeCell ref="B39:F39"/>
    <mergeCell ref="B40:F40"/>
    <mergeCell ref="B41:F41"/>
    <mergeCell ref="B42:F42"/>
    <mergeCell ref="B43:F43"/>
    <mergeCell ref="B44:F44"/>
  </mergeCells>
  <dataValidations count="4">
    <dataValidation type="list" allowBlank="1" showErrorMessage="1" errorTitle="Category" error="Choose Service and panel, Circuits and wiring, Devices, Lighting or Other." sqref="C15:C34">
      <formula1>"Service and panel,Circuits and wiring,Devices,Lighting,Other"</formula1>
    </dataValidation>
    <dataValidation type="decimal" operator="greaterThanOrEqual" allowBlank="1" showInputMessage="1" prompt="Enter a number." showErrorMessage="1" error="Enter a number, 0 or more." sqref="D15:D34">
      <formula1>0</formula1>
    </dataValidation>
    <dataValidation type="decimal" operator="greaterThanOrEqual" allowBlank="1" showInputMessage="1" prompt="Enter a number." showErrorMessage="1" error="Enter a number, 0 or more." sqref="F15:F34">
      <formula1>0</formula1>
    </dataValidation>
    <dataValidation type="decimal" operator="greaterThanOrEqual" allowBlank="1" showInputMessage="1" prompt="Enter a number." showErrorMessage="1" error="Enter a number, 0 or more." sqref="H15:H34">
      <formula1>0</formula1>
    </dataValidation>
  </dataValidations>
  <hyperlinks>
    <hyperlink ref="B4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43"/>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7" style="1" customWidth="1"/>
    <col min="5" max="5" width="3" style="1" customWidth="1"/>
  </cols>
  <sheetData>
    <row r="1" ht="15" customHeight="1" x14ac:dyDescent="0.25"/>
    <row r="2" ht="22" customHeight="1" spans="3:4" x14ac:dyDescent="0.25">
      <c r="C2" s="2" t="s">
        <v>32</v>
      </c>
      <c r="D2" s="2"/>
    </row>
    <row r="3" ht="22" customHeight="1" spans="3:4" x14ac:dyDescent="0.25">
      <c r="C3" s="3" t="s">
        <v>33</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4" x14ac:dyDescent="0.25">
      <c r="B10" s="12" t="s">
        <v>34</v>
      </c>
      <c r="C10" s="12"/>
      <c r="D10" s="12"/>
    </row>
    <row r="11" ht="18" customHeight="1" spans="2:4" x14ac:dyDescent="0.25">
      <c r="B11" s="22" t="s">
        <v>35</v>
      </c>
      <c r="C11" s="19">
        <f>Takeoff!$I$45</f>
        <v>19</v>
      </c>
      <c r="D11" s="30" t="s">
        <v>36</v>
      </c>
    </row>
    <row r="12" ht="27.400000000000002" customHeight="1" spans="2:4" x14ac:dyDescent="0.25">
      <c r="B12" s="22" t="s">
        <v>37</v>
      </c>
      <c r="C12" s="31"/>
      <c r="D12" s="30" t="s">
        <v>38</v>
      </c>
    </row>
    <row r="13" ht="18" customHeight="1" spans="2:4" x14ac:dyDescent="0.25">
      <c r="B13" s="22" t="s">
        <v>39</v>
      </c>
      <c r="C13" s="32">
        <v>95</v>
      </c>
      <c r="D13" s="30" t="s">
        <v>40</v>
      </c>
    </row>
    <row r="14" ht="18" customHeight="1" spans="2:4" x14ac:dyDescent="0.25">
      <c r="B14" s="22" t="s">
        <v>41</v>
      </c>
      <c r="C14" s="18">
        <f>ROUND((C11+C12)*C13,2)</f>
        <v>1805</v>
      </c>
      <c r="D14" s="30" t="s">
        <v>42</v>
      </c>
    </row>
    <row r="15" ht="15" customHeight="1" x14ac:dyDescent="0.25"/>
    <row r="16" ht="15" customHeight="1" spans="2:4" x14ac:dyDescent="0.25">
      <c r="B16" s="12" t="s">
        <v>43</v>
      </c>
      <c r="C16" s="12"/>
      <c r="D16" s="12"/>
    </row>
    <row r="17" ht="18" customHeight="1" spans="2:4" x14ac:dyDescent="0.25">
      <c r="B17" s="22" t="s">
        <v>44</v>
      </c>
      <c r="C17" s="32"/>
      <c r="D17" s="30" t="s">
        <v>45</v>
      </c>
    </row>
    <row r="18" ht="18" customHeight="1" spans="2:4" x14ac:dyDescent="0.25">
      <c r="B18" s="22" t="s">
        <v>46</v>
      </c>
      <c r="C18" s="32"/>
      <c r="D18" s="30" t="s">
        <v>47</v>
      </c>
    </row>
    <row r="19" ht="15" customHeight="1" x14ac:dyDescent="0.25"/>
    <row r="20" ht="15" customHeight="1" spans="2:4" x14ac:dyDescent="0.25">
      <c r="B20" s="12" t="s">
        <v>48</v>
      </c>
      <c r="C20" s="12"/>
      <c r="D20" s="12"/>
    </row>
    <row r="21" ht="27.400000000000002" customHeight="1" spans="2:4" x14ac:dyDescent="0.25">
      <c r="B21" s="22" t="s">
        <v>49</v>
      </c>
      <c r="C21" s="18">
        <f>ROUND(Takeoff!$G$45+C14+C17+C18,2)</f>
        <v>2384</v>
      </c>
      <c r="D21" s="30" t="s">
        <v>50</v>
      </c>
    </row>
    <row r="22" ht="18" customHeight="1" spans="2:4" x14ac:dyDescent="0.25">
      <c r="B22" s="22" t="s">
        <v>51</v>
      </c>
      <c r="C22" s="33"/>
      <c r="D22" s="34" t="s">
        <v>52</v>
      </c>
    </row>
    <row r="23" ht="18" customHeight="1" spans="2:4" x14ac:dyDescent="0.25">
      <c r="B23" s="22" t="s">
        <v>53</v>
      </c>
      <c r="C23" s="18">
        <f>ROUND(Takeoff!$G$45*C22,2)</f>
        <v>0</v>
      </c>
      <c r="D23" s="34" t="s">
        <v>54</v>
      </c>
    </row>
    <row r="24" ht="18" customHeight="1" spans="2:4" x14ac:dyDescent="0.25">
      <c r="B24" s="22" t="s">
        <v>55</v>
      </c>
      <c r="C24" s="32">
        <v>125</v>
      </c>
      <c r="D24" s="34" t="s">
        <v>56</v>
      </c>
    </row>
    <row r="25" ht="18" customHeight="1" spans="2:4" x14ac:dyDescent="0.25">
      <c r="B25" s="22" t="s">
        <v>57</v>
      </c>
      <c r="C25" s="32"/>
      <c r="D25" s="34" t="s">
        <v>58</v>
      </c>
    </row>
    <row r="26" ht="18" customHeight="1" spans="2:4" x14ac:dyDescent="0.25">
      <c r="B26" s="22" t="s">
        <v>59</v>
      </c>
      <c r="C26" s="33"/>
      <c r="D26" s="34" t="s">
        <v>60</v>
      </c>
    </row>
    <row r="27" ht="18" customHeight="1" spans="2:4" x14ac:dyDescent="0.25">
      <c r="B27" s="22" t="s">
        <v>61</v>
      </c>
      <c r="C27" s="18">
        <f>ROUND(C21*C26,2)</f>
        <v>0</v>
      </c>
      <c r="D27" s="34" t="s">
        <v>62</v>
      </c>
    </row>
    <row r="28" ht="28" customHeight="1" spans="2:4" x14ac:dyDescent="0.25">
      <c r="B28" s="35" t="s">
        <v>63</v>
      </c>
      <c r="C28" s="36">
        <f>ROUND(C21+C23+C24+C25+C27,2)</f>
        <v>2509</v>
      </c>
      <c r="D28" s="30" t="s">
        <v>64</v>
      </c>
    </row>
    <row r="29" ht="18" customHeight="1" spans="2:4" x14ac:dyDescent="0.25">
      <c r="B29" s="22" t="s">
        <v>65</v>
      </c>
      <c r="C29" s="33">
        <v>0.12</v>
      </c>
      <c r="D29" s="34" t="s">
        <v>66</v>
      </c>
    </row>
    <row r="30" ht="18" customHeight="1" spans="2:4" x14ac:dyDescent="0.25">
      <c r="B30" s="22" t="s">
        <v>67</v>
      </c>
      <c r="C30" s="18">
        <f>ROUND(C28*C29,2)</f>
        <v>301.08</v>
      </c>
      <c r="D30" s="34" t="s">
        <v>68</v>
      </c>
    </row>
    <row r="31" ht="18" customHeight="1" spans="2:4" x14ac:dyDescent="0.25">
      <c r="B31" s="35" t="s">
        <v>69</v>
      </c>
      <c r="C31" s="36">
        <f>ROUND(C28+C30,2)</f>
        <v>2810.08</v>
      </c>
      <c r="D31" s="34" t="s">
        <v>70</v>
      </c>
    </row>
    <row r="32" ht="15" customHeight="1" x14ac:dyDescent="0.25"/>
    <row r="33" ht="15" customHeight="1" spans="2:4" x14ac:dyDescent="0.25">
      <c r="B33" s="12" t="s">
        <v>71</v>
      </c>
      <c r="C33" s="12"/>
      <c r="D33" s="12"/>
    </row>
    <row r="34" ht="18" customHeight="1" spans="2:4" x14ac:dyDescent="0.25">
      <c r="B34" s="22" t="s">
        <v>72</v>
      </c>
      <c r="C34" s="33">
        <v>0.15</v>
      </c>
      <c r="D34" s="34" t="s">
        <v>66</v>
      </c>
    </row>
    <row r="35" ht="18" customHeight="1" spans="2:4" x14ac:dyDescent="0.25">
      <c r="B35" s="25" t="s">
        <v>73</v>
      </c>
      <c r="C35" s="27">
        <f>ROUND(C31/(1-C34),2)</f>
        <v>3305.98</v>
      </c>
      <c r="D35" s="34" t="s">
        <v>74</v>
      </c>
    </row>
    <row r="36" ht="18" customHeight="1" spans="2:4" x14ac:dyDescent="0.25">
      <c r="B36" s="22" t="s">
        <v>75</v>
      </c>
      <c r="C36" s="18">
        <f>ROUND(C35-C31,2)</f>
        <v>495.9</v>
      </c>
      <c r="D36" s="34" t="s">
        <v>76</v>
      </c>
    </row>
    <row r="37" ht="18" customHeight="1" spans="2:4" x14ac:dyDescent="0.25">
      <c r="B37" s="22" t="s">
        <v>77</v>
      </c>
      <c r="C37" s="37">
        <f>C34/(1-C34)</f>
        <v>0.17647058823529413</v>
      </c>
      <c r="D37" s="34" t="s">
        <v>78</v>
      </c>
    </row>
    <row r="38" ht="15" customHeight="1" x14ac:dyDescent="0.25"/>
    <row r="39" ht="15" customHeight="1" spans="2:4" x14ac:dyDescent="0.25">
      <c r="B39" s="12" t="s">
        <v>79</v>
      </c>
      <c r="C39" s="12"/>
      <c r="D39" s="12"/>
    </row>
    <row r="40" ht="18" customHeight="1" spans="2:4" x14ac:dyDescent="0.25">
      <c r="B40" s="22" t="s">
        <v>80</v>
      </c>
      <c r="C40" s="18">
        <f>ROUND(C31*(1+C34),2)</f>
        <v>3231.59</v>
      </c>
      <c r="D40" s="34" t="s">
        <v>81</v>
      </c>
    </row>
    <row r="41" ht="18" customHeight="1" spans="2:4" x14ac:dyDescent="0.25">
      <c r="B41" s="22" t="s">
        <v>82</v>
      </c>
      <c r="C41" s="18">
        <f>ROUND(C35-C40,2)</f>
        <v>74.39</v>
      </c>
      <c r="D41" s="34" t="s">
        <v>83</v>
      </c>
    </row>
    <row r="42" ht="15" customHeight="1" x14ac:dyDescent="0.25"/>
    <row r="43" ht="32" customHeight="1" spans="2:2" x14ac:dyDescent="0.25">
      <c r="B43" s="29" t="s">
        <v>31</v>
      </c>
    </row>
  </sheetData>
  <sheetProtection sheet="1" formatColumns="0" formatRows="0"/>
  <mergeCells count="7">
    <mergeCell ref="C2:D2"/>
    <mergeCell ref="C3:D3"/>
    <mergeCell ref="B10:D10"/>
    <mergeCell ref="B16:D16"/>
    <mergeCell ref="B20:D20"/>
    <mergeCell ref="B33:D33"/>
    <mergeCell ref="B39:D39"/>
  </mergeCells>
  <dataValidations count="7">
    <dataValidation type="decimal" operator="greaterThanOrEqual" allowBlank="1" showInputMessage="1" prompt="Enter a number." showErrorMessage="1" error="Enter a number, 0 or more." sqref="C12:C13">
      <formula1>0</formula1>
    </dataValidation>
    <dataValidation type="decimal" operator="greaterThanOrEqual" allowBlank="1" showInputMessage="1" prompt="Enter a number." showErrorMessage="1" error="Enter a number, 0 or more." sqref="C17:C18">
      <formula1>0</formula1>
    </dataValidation>
    <dataValidation type="decimal" allowBlank="1" showInputMessage="1" prompt="Enter a percent from 0% to 100%." showErrorMessage="1" error="Enter a percent from 0% to 100%." sqref="C22">
      <formula1>0</formula1>
      <formula2>1</formula2>
    </dataValidation>
    <dataValidation type="decimal" operator="greaterThanOrEqual" allowBlank="1" showInputMessage="1" prompt="Enter a number." showErrorMessage="1" error="Enter a number, 0 or more." sqref="C24:C25">
      <formula1>0</formula1>
    </dataValidation>
    <dataValidation type="decimal" allowBlank="1" showInputMessage="1" prompt="Enter a percent from 0% to 100%." showErrorMessage="1" error="Enter a percent from 0% to 100%." sqref="C26">
      <formula1>0</formula1>
      <formula2>1</formula2>
    </dataValidation>
    <dataValidation type="decimal" allowBlank="1" showInputMessage="1" prompt="Enter a percent from 0% to 100%." showErrorMessage="1" error="Enter a percent from 0% to 100%." sqref="C29">
      <formula1>0</formula1>
      <formula2>1</formula2>
    </dataValidation>
    <dataValidation type="custom" allowBlank="1" showInputMessage="1" prompt="Enter a percent from 0% up to but not including 100%." showErrorMessage="1" error="Enter a percent less than 100%, so the bid price can be computed." sqref="C34">
      <formula1>AND(C34&gt;=0,C34&lt;1)</formula1>
    </dataValidation>
  </dataValidations>
  <hyperlinks>
    <hyperlink ref="B4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38" t="s">
        <v>84</v>
      </c>
    </row>
    <row r="3" ht="30" customHeight="1" spans="2:5" x14ac:dyDescent="0.25">
      <c r="B3" s="39" t="s">
        <v>85</v>
      </c>
      <c r="C3" s="39"/>
      <c r="D3" s="40" t="s">
        <v>86</v>
      </c>
      <c r="E3" s="40"/>
    </row>
    <row r="4" ht="17" customHeight="1" spans="2:5" x14ac:dyDescent="0.25">
      <c r="B4" s="6" t="s">
        <v>87</v>
      </c>
      <c r="C4" s="6"/>
      <c r="D4" s="41" t="s">
        <v>88</v>
      </c>
      <c r="E4" s="6"/>
    </row>
    <row r="5" ht="17" customHeight="1" spans="2:5" x14ac:dyDescent="0.25">
      <c r="B5" s="6" t="s">
        <v>89</v>
      </c>
      <c r="C5" s="6"/>
      <c r="D5" s="41" t="s">
        <v>7</v>
      </c>
      <c r="E5" s="11"/>
    </row>
    <row r="6" ht="17" customHeight="1" spans="4:5" x14ac:dyDescent="0.25">
      <c r="D6" s="41" t="s">
        <v>90</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91</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92</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5" t="s">
        <v>93</v>
      </c>
      <c r="E25" s="27">
        <f>'Labor and job'!C35</f>
        <v>3305.98</v>
      </c>
    </row>
    <row r="26" ht="15" customHeight="1" x14ac:dyDescent="0.25"/>
    <row r="27" ht="15" customHeight="1" spans="2:5" x14ac:dyDescent="0.25">
      <c r="B27" s="12" t="s">
        <v>94</v>
      </c>
      <c r="C27" s="12"/>
      <c r="D27" s="12"/>
      <c r="E27" s="12"/>
    </row>
    <row r="28" ht="17" customHeight="1" spans="2:5" x14ac:dyDescent="0.25">
      <c r="B28" s="42" t="s">
        <v>95</v>
      </c>
      <c r="C28" s="42"/>
      <c r="D28" s="42"/>
      <c r="E28" s="42"/>
    </row>
    <row r="29" ht="17" customHeight="1" spans="2:5" x14ac:dyDescent="0.25">
      <c r="B29" s="43" t="s">
        <v>96</v>
      </c>
      <c r="C29" s="6"/>
      <c r="D29" s="6"/>
      <c r="E29" s="6"/>
    </row>
    <row r="30" ht="17" customHeight="1" spans="2:5" x14ac:dyDescent="0.25">
      <c r="B30" s="43"/>
      <c r="C30" s="6"/>
      <c r="D30" s="6"/>
      <c r="E30" s="6"/>
    </row>
    <row r="31" ht="17" customHeight="1" spans="2:5" x14ac:dyDescent="0.25">
      <c r="B31" s="5" t="s">
        <v>97</v>
      </c>
      <c r="C31" s="6"/>
      <c r="D31" s="5" t="s">
        <v>7</v>
      </c>
      <c r="E31" s="11"/>
    </row>
    <row r="32" ht="15" customHeight="1" x14ac:dyDescent="0.25"/>
    <row r="33" ht="17" customHeight="1" spans="2:5" x14ac:dyDescent="0.25">
      <c r="B33" s="43" t="s">
        <v>98</v>
      </c>
      <c r="C33" s="6"/>
      <c r="D33" s="6"/>
      <c r="E33" s="6"/>
    </row>
    <row r="34" ht="17" customHeight="1" spans="2:5" x14ac:dyDescent="0.25">
      <c r="B34" s="43"/>
      <c r="C34" s="6"/>
      <c r="D34" s="6"/>
      <c r="E34" s="6"/>
    </row>
    <row r="35" ht="17" customHeight="1" spans="2:5" x14ac:dyDescent="0.25">
      <c r="B35" s="5" t="s">
        <v>97</v>
      </c>
      <c r="C35" s="6"/>
      <c r="D35" s="5" t="s">
        <v>7</v>
      </c>
      <c r="E35" s="11"/>
    </row>
    <row r="36" ht="15" customHeight="1" x14ac:dyDescent="0.25"/>
    <row r="37" ht="15" customHeight="1" x14ac:dyDescent="0.25"/>
    <row r="38" ht="32" customHeight="1" spans="2:2" x14ac:dyDescent="0.25">
      <c r="B38" s="29" t="s">
        <v>31</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99</v>
      </c>
      <c r="D2" s="2"/>
    </row>
    <row r="3" ht="22" customHeight="1" spans="3:4" x14ac:dyDescent="0.25">
      <c r="C3" s="3" t="s">
        <v>100</v>
      </c>
      <c r="D3" s="3"/>
    </row>
    <row r="4" ht="15" customHeight="1" x14ac:dyDescent="0.25"/>
    <row r="5" ht="4" customHeight="1" spans="2:4" x14ac:dyDescent="0.25">
      <c r="B5" s="4"/>
      <c r="C5" s="4"/>
      <c r="D5" s="4"/>
    </row>
    <row r="6" ht="15" customHeight="1" x14ac:dyDescent="0.25"/>
    <row r="7" ht="24" customHeight="1" spans="2:4" x14ac:dyDescent="0.25">
      <c r="B7" s="44" t="s">
        <v>101</v>
      </c>
      <c r="C7" s="44"/>
      <c r="D7" s="44"/>
    </row>
    <row r="8" ht="43" customHeight="1" spans="2:4" x14ac:dyDescent="0.25">
      <c r="B8" s="45" t="s">
        <v>102</v>
      </c>
      <c r="C8" s="45"/>
      <c r="D8" s="45"/>
    </row>
    <row r="9" ht="15" customHeight="1" x14ac:dyDescent="0.25"/>
    <row r="10" ht="15" customHeight="1" spans="2:4" x14ac:dyDescent="0.25">
      <c r="B10" s="12" t="s">
        <v>103</v>
      </c>
      <c r="C10" s="12"/>
      <c r="D10" s="12"/>
    </row>
    <row r="11" ht="69" customHeight="1" spans="2:4" x14ac:dyDescent="0.25">
      <c r="B11" s="46" t="s">
        <v>104</v>
      </c>
      <c r="C11" s="45" t="s">
        <v>105</v>
      </c>
      <c r="D11" s="45"/>
    </row>
    <row r="12" ht="56" customHeight="1" spans="2:4" x14ac:dyDescent="0.25">
      <c r="B12" s="46" t="s">
        <v>106</v>
      </c>
      <c r="C12" s="45" t="s">
        <v>107</v>
      </c>
      <c r="D12" s="45"/>
    </row>
    <row r="13" ht="95" customHeight="1" spans="2:4" x14ac:dyDescent="0.25">
      <c r="B13" s="46" t="s">
        <v>108</v>
      </c>
      <c r="C13" s="45" t="s">
        <v>109</v>
      </c>
      <c r="D13" s="45"/>
    </row>
    <row r="14" ht="82" customHeight="1" spans="2:4" x14ac:dyDescent="0.25">
      <c r="B14" s="46" t="s">
        <v>110</v>
      </c>
      <c r="C14" s="45" t="s">
        <v>111</v>
      </c>
      <c r="D14" s="45"/>
    </row>
    <row r="15" ht="17" customHeight="1" spans="2:4" x14ac:dyDescent="0.25">
      <c r="B15" s="46" t="s">
        <v>112</v>
      </c>
      <c r="C15" s="45" t="s">
        <v>113</v>
      </c>
      <c r="D15" s="45"/>
    </row>
    <row r="16" ht="30" customHeight="1" spans="2:4" x14ac:dyDescent="0.25">
      <c r="B16" s="46" t="s">
        <v>114</v>
      </c>
      <c r="C16" s="45" t="s">
        <v>115</v>
      </c>
      <c r="D16" s="45"/>
    </row>
    <row r="17" ht="15" customHeight="1" x14ac:dyDescent="0.25"/>
    <row r="18" ht="15" customHeight="1" spans="2:4" x14ac:dyDescent="0.25">
      <c r="B18" s="12" t="s">
        <v>116</v>
      </c>
      <c r="C18" s="12"/>
      <c r="D18" s="12"/>
    </row>
    <row r="19" ht="17" customHeight="1" spans="2:3" x14ac:dyDescent="0.25">
      <c r="B19" s="5" t="s">
        <v>117</v>
      </c>
      <c r="C19" s="47" t="s">
        <v>101</v>
      </c>
    </row>
    <row r="20" ht="17" customHeight="1" spans="2:3" x14ac:dyDescent="0.25">
      <c r="B20" s="5" t="s">
        <v>118</v>
      </c>
      <c r="C20" s="47" t="s">
        <v>119</v>
      </c>
    </row>
    <row r="21" ht="17" customHeight="1" spans="2:3" x14ac:dyDescent="0.25">
      <c r="B21" s="5" t="s">
        <v>120</v>
      </c>
      <c r="C21" s="47" t="s">
        <v>121</v>
      </c>
    </row>
    <row r="22" ht="17" customHeight="1" spans="2:3" x14ac:dyDescent="0.25">
      <c r="B22" s="5" t="s">
        <v>122</v>
      </c>
      <c r="C22" s="47" t="s">
        <v>123</v>
      </c>
    </row>
    <row r="23" ht="17" customHeight="1" spans="2:3" x14ac:dyDescent="0.25">
      <c r="B23" s="5" t="s">
        <v>124</v>
      </c>
      <c r="C23" s="47" t="s">
        <v>125</v>
      </c>
    </row>
    <row r="24" ht="17" customHeight="1" spans="3:3" x14ac:dyDescent="0.25">
      <c r="C24" s="47" t="s">
        <v>126</v>
      </c>
    </row>
    <row r="25" ht="17" customHeight="1" spans="3:3" x14ac:dyDescent="0.25">
      <c r="C25" s="47" t="s">
        <v>127</v>
      </c>
    </row>
    <row r="26" ht="17" customHeight="1" spans="3:3" x14ac:dyDescent="0.25">
      <c r="C26" s="47" t="s">
        <v>128</v>
      </c>
    </row>
    <row r="27" ht="17" customHeight="1" spans="3:3" x14ac:dyDescent="0.25">
      <c r="C27" s="47" t="s">
        <v>129</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Takeoff</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Electrical Estimate Template (Excel)</dc:title>
  <dc:subject>A takeoff of counted items by electrical category, each with a quantity, a material cost and labor hours, gives the materials and hours. Labor at your rate, equipment rental and disposal, overhead and your target margin roll up to a bid price, with a one-page quote for the client.</dc:subject>
  <dc:description>Free template from https://framingandfigures.com/templates/electrical-estimate-template/</dc:description>
  <cp:keywords>electrical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