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uns" state="visible" r:id="rId4"/>
    <sheet sheetId="2" name="Materials" state="visible" r:id="rId5"/>
    <sheet sheetId="3" name="Labor and job" state="visible" r:id="rId6"/>
    <sheet sheetId="4" name="Quote" state="visible" r:id="rId7"/>
    <sheet sheetId="5" name="About this template" state="visible" r:id="rId8"/>
  </sheets>
  <definedNames>
    <definedName name="_xlnm.Print_Area" localSheetId="0">'Runs'!$A$1:$G$35</definedName>
    <definedName name="_xlnm.Print_Titles" localSheetId="0">'Runs'!$14:$14</definedName>
    <definedName name="_xlnm.Print_Area" localSheetId="1">'Materials'!$A$1:$I$33</definedName>
    <definedName name="_xlnm.Print_Titles" localSheetId="1">'Materials'!$13:$13</definedName>
    <definedName name="_xlnm.Print_Area" localSheetId="2">'Labor and job'!$A$1:$E$49</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<sst xmlns="http://schemas.openxmlformats.org/spreadsheetml/2006/main" count="208" uniqueCount="182">
  <si>
    <t>FENCE ESTIMATE</t>
  </si>
  <si>
    <t>Runs, sections and posts from your own measurements</t>
  </si>
  <si>
    <t>PROJECT</t>
  </si>
  <si>
    <t>Pale yellow cells are yours to fill in</t>
  </si>
  <si>
    <t>CLIENT</t>
  </si>
  <si>
    <t>All other cells are locked</t>
  </si>
  <si>
    <t>ESTIMATE NO.</t>
  </si>
  <si>
    <t>DATE</t>
  </si>
  <si>
    <t>PREPARED BY</t>
  </si>
  <si>
    <t>FENCE RUNS</t>
  </si>
  <si>
    <t>RUN</t>
  </si>
  <si>
    <t>LENGTH (FT)</t>
  </si>
  <si>
    <t>POST SPACING (FT)</t>
  </si>
  <si>
    <t>SECTIONS</t>
  </si>
  <si>
    <t>POSTS</t>
  </si>
  <si>
    <t>Example: back line</t>
  </si>
  <si>
    <t>Example: left side</t>
  </si>
  <si>
    <t>Example: right side</t>
  </si>
  <si>
    <t>Measure each run without its gate openings. Each run is straight, with a post at each end.</t>
  </si>
  <si>
    <t>TOTALS</t>
  </si>
  <si>
    <t>Fence length (ft)</t>
  </si>
  <si>
    <t>The Length column added up: what installation is priced on</t>
  </si>
  <si>
    <t>Sections</t>
  </si>
  <si>
    <t>The Sections column added up</t>
  </si>
  <si>
    <t>Posts</t>
  </si>
  <si>
    <t>The Posts column added up</t>
  </si>
  <si>
    <t>Posts shared where runs meet</t>
  </si>
  <si>
    <t>One per shared corner. Example: use your own figure</t>
  </si>
  <si>
    <t>Posts needed</t>
  </si>
  <si>
    <t>Posts less the shared ones: what the Materials sheet orders</t>
  </si>
  <si>
    <t>Free template from Framing &amp; Figures · framingandfigures.com/templates/</t>
  </si>
  <si>
    <t>MATERIALS</t>
  </si>
  <si>
    <t>Quantities from your runs and the figures you enter</t>
  </si>
  <si>
    <t>Waste allowance</t>
  </si>
  <si>
    <t>Example: use your own allowance; rails and pickets only</t>
  </si>
  <si>
    <t>QUANTITIES AND COSTS</t>
  </si>
  <si>
    <t>ITEM</t>
  </si>
  <si>
    <t>QUANTITY</t>
  </si>
  <si>
    <t>UNIT</t>
  </si>
  <si>
    <t>PER</t>
  </si>
  <si>
    <t>UNIT COST</t>
  </si>
  <si>
    <t>AMOUNT</t>
  </si>
  <si>
    <t>NOTE</t>
  </si>
  <si>
    <t>posts</t>
  </si>
  <si>
    <t>Posts needed, from the Runs sheet. Example: use your own figure.</t>
  </si>
  <si>
    <t>Rails</t>
  </si>
  <si>
    <t>rails</t>
  </si>
  <si>
    <t>Sections × rails per section × (1 + waste). Example: use your own design.</t>
  </si>
  <si>
    <t>Pickets or boards</t>
  </si>
  <si>
    <t>pieces</t>
  </si>
  <si>
    <t>Fence length × pickets per foot × (1 + waste). Example: 2 per foot; use your picket width and spacing.</t>
  </si>
  <si>
    <t>Gate posts</t>
  </si>
  <si>
    <t>Posts you add at gate openings, typed. Blank means 0.</t>
  </si>
  <si>
    <t>Concrete for posts</t>
  </si>
  <si>
    <t>bags</t>
  </si>
  <si>
    <t>(Posts needed + gate posts) × bags per post. Example: use your own figure.</t>
  </si>
  <si>
    <t>Hardware and fasteners</t>
  </si>
  <si>
    <t>lump sum</t>
  </si>
  <si>
    <t>A lump sum for hinges, latches, brackets and fasteners. Example: use your own figure.</t>
  </si>
  <si>
    <t>GATES</t>
  </si>
  <si>
    <t>GATE</t>
  </si>
  <si>
    <t>QTY</t>
  </si>
  <si>
    <t>Example: 4 ft walk gate</t>
  </si>
  <si>
    <t>Example: use your own figure.</t>
  </si>
  <si>
    <t>Gates</t>
  </si>
  <si>
    <t>The Qty column added up</t>
  </si>
  <si>
    <t>Materials total</t>
  </si>
  <si>
    <t>Both tables above, added up</t>
  </si>
  <si>
    <t>Each quantity rounds up to whole units, and is 0 while its per figure is blank or 0.</t>
  </si>
  <si>
    <t>Example: the unit costs are illustrative prices, not typical ones; use your own figure.</t>
  </si>
  <si>
    <t>LABOR AND JOB</t>
  </si>
  <si>
    <t>Installation, gates, tear-out and job costs, then the bid price</t>
  </si>
  <si>
    <t>LABOR</t>
  </si>
  <si>
    <t>The Runs sheet's fence length, as measured</t>
  </si>
  <si>
    <t>Installation rate per foot</t>
  </si>
  <si>
    <t>Example: use your own figure</t>
  </si>
  <si>
    <t>Installation</t>
  </si>
  <si>
    <t>Fence length × rate: measured, without the waste allowance</t>
  </si>
  <si>
    <t>The Materials sheet's gate count</t>
  </si>
  <si>
    <t>Rate per gate</t>
  </si>
  <si>
    <t>Gate installation</t>
  </si>
  <si>
    <t>Gates × rate per gate</t>
  </si>
  <si>
    <t>Tear-out length (ft)</t>
  </si>
  <si>
    <t>Old fence to remove, as measured. Blank means 0.</t>
  </si>
  <si>
    <t>Tear-out rate per foot</t>
  </si>
  <si>
    <t>Blank means 0.</t>
  </si>
  <si>
    <t>Tear-out</t>
  </si>
  <si>
    <t>Tear-out length × rate: measured, without the waste allowance</t>
  </si>
  <si>
    <t>Additional hours</t>
  </si>
  <si>
    <t>Hours the lines above do not price. Blank means 0.</t>
  </si>
  <si>
    <t>Hourly rate</t>
  </si>
  <si>
    <t>Additional labor</t>
  </si>
  <si>
    <t>Additional hours × hourly rate</t>
  </si>
  <si>
    <t>Labor total</t>
  </si>
  <si>
    <t>The four labor lines added up</t>
  </si>
  <si>
    <t>JOB</t>
  </si>
  <si>
    <t>Equipment rental</t>
  </si>
  <si>
    <t>Example: auger rental; use your own figure</t>
  </si>
  <si>
    <t>Disposal</t>
  </si>
  <si>
    <t>Old fence and spoil haul-off. Blank means 0.</t>
  </si>
  <si>
    <t>COST</t>
  </si>
  <si>
    <t>Direct cost</t>
  </si>
  <si>
    <t>The Materials sheet's total plus the labor and job lines above</t>
  </si>
  <si>
    <t>Sales tax rate on materials</t>
  </si>
  <si>
    <t>Your state and local rate. Blank means 0.</t>
  </si>
  <si>
    <t>Sales tax on materials</t>
  </si>
  <si>
    <t>The Materials sheet's total × the rate</t>
  </si>
  <si>
    <t>Permits and fees</t>
  </si>
  <si>
    <t>Example: use your jurisdiction's fee</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</si>
  <si>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</si>
  <si>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</si>
  <si>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</si>
  <si>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</si>
  <si>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</si>
  <si>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</si>
  <si>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</si>
  <si>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</si>
  <si>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</si>
  <si>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</si>
  <si>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</si>
  <si>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</si>
  <si>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</si>
  <si>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</si>
  <si>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</si>
  <si>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</si>
  <si>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</si>
  <si>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</si>
  <si>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</si>
  <si>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</si>
  <si>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</si>
  <si>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</si>
  <si>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</si>
  <si>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</si>
  <si>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</si>
  <si>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</si>
  <si>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</si>
  <si>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</si>
  <si>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</si>
  <si>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FENCE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</si>
  <si>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</si>
  <si>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</si>
  <si>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</si>
  <si>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</si>
  <si>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</si>
  <si>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</si>
  <si>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</si>
  <si>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</si>
  <si>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</si>
  <si>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</si>
  <si>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</si>
  <si>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</si>
  <si>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</si>
  <si>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</si>
  <si>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Fence Estimate Template (Excel)</t>
  </si>
  <si>
    <t>Runs by length and post spacing give sections and posts, less the posts shared where runs meet, and rails, pickets, concrete and hardware follow from the figures you enter, with your waste allowance on rails and pickets. Gates, installation, tear-out and equipment roll up to a bid price at your target margin, with a one-page quote for the client.</t>
  </si>
  <si>
    <t>HOW TO USE IT</t>
  </si>
  <si>
    <t>STEP 1</t>
  </si>
  <si>
    <t>On the Runs sheet, fill in the project block, then each straight run's name, length in feet (without gate openings) and post spacing in feet, and the posts shared where runs meet.</t>
  </si>
  <si>
    <t>STEP 2</t>
  </si>
  <si>
    <t>On the Materials sheet, enter the waste allowance, rails per section, pickets per foot, bags per post, gate posts, unit costs, hardware and each gate's name, qty and unit cost. On the Labor and job sheet, enter the rates per foot and per gate, tear-out length and rate, additional hours and hourly rate, equipment rental, disposal,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</si>
  <si>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</si>
  <si>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</si>
  <si>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</si>
  <si>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three example runs, the shared posts, the per figures, the 10% waste allowance, the unit costs, the hardware, the gate, the two labor rates, the auger rental and the $75.00 permit fee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</si>
  <si>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</si>
  <si>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</si>
  <si>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</si>
  <si>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</si>
  <si>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</si>
  <si>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</si>
  <si>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</si>
  <si>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</si>
  <si>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</si>
  <si>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</si>
  <si>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</si>
  <si>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</si>
  <si>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</si>
  <si>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</si>
  <si>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</si>
  <si>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Landscaping Estimate Template (Excel)</t>
  </si>
  <si>
    <t>Concrete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</si>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</sst>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52">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3" fontId="1" fillId="4" borderId="4" xfId="0" applyNumberFormat="1" applyFont="1" applyFill="1" applyBorder="1" applyAlignment="1" applyProtection="1">
      <alignment horizontal="right" vertical="center"/>
    </xf>
    <xf numFmtId="3"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4" fontId="1" fillId="4" borderId="4" xfId="0" applyNumberFormat="1" applyFont="1" applyFill="1" applyBorder="1" applyAlignment="1" applyProtection="1">
      <alignment horizontal="right" vertical="center"/>
    </xf>
    <xf numFmtId="0" fontId="3" fillId="0" borderId="0" xfId="0" applyFont="1" applyAlignment="1">
      <alignment vertical="center"/>
    </xf>
    <xf numFmtId="0" fontId="1" fillId="3" borderId="1" xfId="0" applyFont="1" applyFill="1" applyBorder="1" applyAlignment="1" applyProtection="1">
      <alignment horizontal="right" vertical="center"/>
      <protection locked="0"/>
    </xf>
    <xf numFmtId="0" fontId="7" fillId="2" borderId="5" xfId="0" applyFont="1" applyFill="1" applyBorder="1" applyAlignment="1">
      <alignment vertical="center"/>
    </xf>
    <xf numFmtId="3"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10" fontId="1" fillId="3" borderId="1" xfId="0" applyNumberFormat="1" applyFont="1" applyFill="1" applyBorder="1" applyAlignment="1" applyProtection="1">
      <alignment horizontal="right" vertical="center"/>
      <protection locked="0"/>
    </xf>
    <xf numFmtId="0" fontId="1" fillId="4" borderId="4" xfId="0" applyFont="1" applyFill="1" applyBorder="1" applyProtection="1"/>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0" fontId="5" fillId="0" borderId="4" xfId="0" applyFont="1" applyBorder="1" applyAlignment="1">
      <alignment vertical="center" wrapText="1"/>
    </xf>
    <xf numFmtId="165" fontId="1" fillId="6" borderId="4" xfId="0" applyNumberFormat="1" applyFont="1" applyFill="1" applyBorder="1" applyAlignment="1" applyProtection="1">
      <alignment horizontal="right" vertical="center"/>
    </xf>
    <xf numFmtId="0" fontId="1" fillId="6" borderId="4" xfId="0" applyFont="1" applyFill="1" applyBorder="1" applyProtection="1"/>
    <xf numFmtId="0" fontId="1" fillId="5" borderId="0" xfId="0" applyFont="1" applyFill="1"/>
    <xf numFmtId="0" fontId="5" fillId="0" borderId="4" xfId="0" applyFont="1" applyBorder="1" applyAlignment="1">
      <alignment vertical="center"/>
    </xf>
    <xf numFmtId="0" fontId="8" fillId="0" borderId="4" xfId="0" applyFont="1" applyBorder="1" applyAlignment="1">
      <alignment vertical="center"/>
    </xf>
    <xf numFmtId="3" fontId="8" fillId="4" borderId="4" xfId="0" applyNumberFormat="1" applyFont="1" applyFill="1" applyBorder="1" applyAlignment="1" applyProtection="1">
      <alignment horizontal="right" vertical="center"/>
    </xf>
    <xf numFmtId="165" fontId="7" fillId="2" borderId="5" xfId="0" applyNumberFormat="1" applyFont="1" applyFill="1" applyBorder="1" applyAlignment="1" applyProtection="1">
      <alignment horizontal="right" vertical="center"/>
    </xf>
    <xf numFmtId="165" fontId="1" fillId="3" borderId="1" xfId="0" applyNumberFormat="1" applyFont="1" applyFill="1" applyBorder="1" applyAlignment="1" applyProtection="1">
      <alignment horizontal="right" vertical="center"/>
      <protection locked="0"/>
    </xf>
    <xf numFmtId="165" fontId="8" fillId="4" borderId="4" xfId="0" applyNumberFormat="1" applyFont="1" applyFill="1" applyBorder="1" applyAlignment="1" applyProtection="1">
      <alignment horizontal="right" vertical="center"/>
    </xf>
    <xf numFmtId="0" fontId="3" fillId="0" borderId="0" xfId="0" applyFont="1" applyAlignment="1">
      <alignment vertical="center" wrapText="1"/>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fence-estimate-template/?utm_source=template&amp;utm_medium=xlsx&amp;utm_campaign=fence-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fence-estimate-template/?utm_source=template&amp;utm_medium=xlsx&amp;utm_campaign=fence-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fence-estimate-template/?utm_source=template&amp;utm_medium=xlsx&amp;utm_campaign=fence-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fence-estimate-template/?utm_source=template&amp;utm_medium=xlsx&amp;utm_campaign=fence-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34</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48</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fence-estimate-template/?utm_source=template&amp;utm_medium=xlsx&amp;utm_campaign=fence-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fence-estimate-template/?utm_source=template&amp;utm_medium=xlsx&amp;utm_campaign=fence-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fence-estimate-template/?utm_source=template&amp;utm_medium=xlsx&amp;utm_campaign=fence-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fence-estimate-template/?utm_source=template&amp;utm_medium=xlsx&amp;utm_campaign=fence-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fence-estimate-template/?utm_source=template&amp;utm_medium=xlsx&amp;utm_campaign=fence-estimate-template&amp;utm_content=about" TargetMode="External"/><Relationship Id="rId2" Type="http://schemas.openxmlformats.org/officeDocument/2006/relationships/hyperlink" Target="https://framingandfigures.com/tools/bid-price-calculator/?utm_source=template&amp;utm_medium=xlsx&amp;utm_campaign=fence-estimate-template&amp;utm_content=about" TargetMode="External"/><Relationship Id="rId3" Type="http://schemas.openxmlformats.org/officeDocument/2006/relationships/hyperlink" Target="https://framingandfigures.com/guides/how-to-build-a-construction-estimate/?utm_source=template&amp;utm_medium=xlsx&amp;utm_campaign=fence-estimate-template&amp;utm_content=about" TargetMode="External"/><Relationship Id="rId4" Type="http://schemas.openxmlformats.org/officeDocument/2006/relationships/hyperlink" Target="https://framingandfigures.com/templates/?utm_source=template&amp;utm_medium=xlsx&amp;utm_campaign=fence-estimate-template&amp;utm_content=about" TargetMode="External"/><Relationship Id="rId5" Type="http://schemas.openxmlformats.org/officeDocument/2006/relationships/hyperlink" Target="https://framingandfigures.com/templates/construction-estimate-template/?utm_source=template&amp;utm_medium=xlsx&amp;utm_campaign=fence-estimate-template&amp;utm_content=about" TargetMode="External"/><Relationship Id="rId6" Type="http://schemas.openxmlformats.org/officeDocument/2006/relationships/hyperlink" Target="https://framingandfigures.com/templates/markup-margin-table/?utm_source=template&amp;utm_medium=xlsx&amp;utm_campaign=fence-estimate-template&amp;utm_content=about" TargetMode="External"/><Relationship Id="rId7" Type="http://schemas.openxmlformats.org/officeDocument/2006/relationships/hyperlink" Target="https://framingandfigures.com/templates/landscaping-estimate-template/?utm_source=template&amp;utm_medium=xlsx&amp;utm_campaign=fence-estimate-template&amp;utm_content=about" TargetMode="External"/><Relationship Id="rId8" Type="http://schemas.openxmlformats.org/officeDocument/2006/relationships/hyperlink" Target="https://framingandfigures.com/templates/concrete-estimate-template/?utm_source=template&amp;utm_medium=xlsx&amp;utm_campaign=fence-estimate-template&amp;utm_content=about" TargetMode="External"/><Relationship Id="rId9" Type="http://schemas.openxmlformats.org/officeDocument/2006/relationships/hyperlink" Target="https://framingandfigures.com/templates/contractor-invoice-template/?utm_source=template&amp;utm_medium=xlsx&amp;utm_campaign=fence-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5"/>
  <sheetViews>
    <sheetView workbookViewId="0" showGridLines="0"/>
  </sheetViews>
  <sheetFormatPr defaultRowHeight="15" outlineLevelRow="0" outlineLevelCol="0" x14ac:dyDescent="55"/>
  <cols>
    <col min="1" max="1" width="3" style="1" customWidth="1"/>
    <col min="2" max="2" width="28" style="1" customWidth="1"/>
    <col min="3" max="3" width="14" style="1" customWidth="1"/>
    <col min="4" max="5" width="16" style="1" customWidth="1"/>
    <col min="6" max="6" width="22" style="1" customWidth="1"/>
    <col min="7" max="7" width="3" style="1" customWidth="1"/>
  </cols>
  <sheetData>
    <row r="1" ht="15" customHeight="1" x14ac:dyDescent="0.25"/>
    <row r="2" ht="22" customHeight="1" spans="4:6" x14ac:dyDescent="0.25">
      <c r="D2" s="2" t="s">
        <v>0</v>
      </c>
      <c r="E2" s="2"/>
      <c r="F2" s="2"/>
    </row>
    <row r="3" ht="22" customHeight="1" spans="4:6" x14ac:dyDescent="0.25">
      <c r="D3" s="3" t="s">
        <v>1</v>
      </c>
      <c r="E3" s="3"/>
      <c r="F3" s="3"/>
    </row>
    <row r="4" ht="15" customHeight="1" x14ac:dyDescent="0.25"/>
    <row r="5" ht="4" customHeight="1" spans="2:6" x14ac:dyDescent="0.25">
      <c r="B5" s="4"/>
      <c r="C5" s="4"/>
      <c r="D5" s="4"/>
      <c r="E5" s="4"/>
      <c r="F5" s="4"/>
    </row>
    <row r="6" ht="15" customHeight="1" x14ac:dyDescent="0.25"/>
    <row r="7" ht="17" customHeight="1" spans="2:6" x14ac:dyDescent="0.25">
      <c r="B7" s="5" t="s">
        <v>2</v>
      </c>
      <c r="C7" s="6"/>
      <c r="E7" s="7"/>
      <c r="F7" s="8" t="s">
        <v>3</v>
      </c>
    </row>
    <row r="8" ht="17" customHeight="1" spans="2:6" x14ac:dyDescent="0.25">
      <c r="B8" s="5" t="s">
        <v>4</v>
      </c>
      <c r="C8" s="6"/>
      <c r="E8" s="9"/>
      <c r="F8" s="8" t="s">
        <v>5</v>
      </c>
    </row>
    <row r="9" ht="17" customHeight="1" spans="2:3" x14ac:dyDescent="0.25">
      <c r="B9" s="5" t="s">
        <v>6</v>
      </c>
      <c r="C9" s="10"/>
    </row>
    <row r="10" ht="17" customHeight="1" spans="2:3" x14ac:dyDescent="0.25">
      <c r="B10" s="5" t="s">
        <v>7</v>
      </c>
      <c r="C10" s="11"/>
    </row>
    <row r="11" ht="17" customHeight="1" spans="2:3" x14ac:dyDescent="0.25">
      <c r="B11" s="5" t="s">
        <v>8</v>
      </c>
      <c r="C11" s="6"/>
    </row>
    <row r="12" ht="15" customHeight="1" x14ac:dyDescent="0.25"/>
    <row r="13" ht="15" customHeight="1" spans="2:6" x14ac:dyDescent="0.25">
      <c r="B13" s="12" t="s">
        <v>9</v>
      </c>
      <c r="C13" s="12"/>
      <c r="D13" s="12"/>
      <c r="E13" s="12"/>
      <c r="F13" s="12"/>
    </row>
    <row r="14" ht="26" customHeight="1" spans="2:6" x14ac:dyDescent="0.25">
      <c r="B14" s="13" t="s">
        <v>10</v>
      </c>
      <c r="C14" s="14" t="s">
        <v>11</v>
      </c>
      <c r="D14" s="14" t="s">
        <v>12</v>
      </c>
      <c r="E14" s="14" t="s">
        <v>13</v>
      </c>
      <c r="F14" s="14" t="s">
        <v>14</v>
      </c>
    </row>
    <row r="15" ht="18" customHeight="1" spans="2:6" x14ac:dyDescent="0.25">
      <c r="B15" s="15" t="s">
        <v>15</v>
      </c>
      <c r="C15" s="16">
        <v>96</v>
      </c>
      <c r="D15" s="16">
        <v>8</v>
      </c>
      <c r="E15" s="17">
        <f>IF(AND(B15="",C15="",D15=""),"",IF(D15&gt;0,ROUNDUP(C15/D15,0),0))</f>
        <v>12</v>
      </c>
      <c r="F15" s="17">
        <f>IF(AND(B15="",C15="",D15=""),"",IF(E15&gt;0,E15+1,0))</f>
        <v>13</v>
      </c>
    </row>
    <row r="16" ht="18" customHeight="1" spans="2:6" x14ac:dyDescent="0.25">
      <c r="B16" s="15" t="s">
        <v>16</v>
      </c>
      <c r="C16" s="16">
        <v>60</v>
      </c>
      <c r="D16" s="16">
        <v>8</v>
      </c>
      <c r="E16" s="18">
        <f>IF(AND(B16="",C16="",D16=""),"",IF(D16&gt;0,ROUNDUP(C16/D16,0),0))</f>
        <v>8</v>
      </c>
      <c r="F16" s="18">
        <f>IF(AND(B16="",C16="",D16=""),"",IF(E16&gt;0,E16+1,0))</f>
        <v>9</v>
      </c>
    </row>
    <row r="17" ht="18" customHeight="1" spans="2:6" x14ac:dyDescent="0.25">
      <c r="B17" s="15" t="s">
        <v>17</v>
      </c>
      <c r="C17" s="16">
        <v>56</v>
      </c>
      <c r="D17" s="16">
        <v>8</v>
      </c>
      <c r="E17" s="17">
        <f>IF(AND(B17="",C17="",D17=""),"",IF(D17&gt;0,ROUNDUP(C17/D17,0),0))</f>
        <v>7</v>
      </c>
      <c r="F17" s="17">
        <f>IF(AND(B17="",C17="",D17=""),"",IF(E17&gt;0,E17+1,0))</f>
        <v>8</v>
      </c>
    </row>
    <row r="18" ht="18" customHeight="1" spans="2:6" x14ac:dyDescent="0.25">
      <c r="B18" s="15"/>
      <c r="C18" s="16"/>
      <c r="D18" s="16"/>
      <c r="E18" s="18" t="str">
        <f>IF(AND(B18="",C18="",D18=""),"",IF(D18&gt;0,ROUNDUP(C18/D18,0),0))</f>
        <v/>
      </c>
      <c r="F18" s="18" t="str">
        <f>IF(AND(B18="",C18="",D18=""),"",IF(E18&gt;0,E18+1,0))</f>
        <v/>
      </c>
    </row>
    <row r="19" ht="18" customHeight="1" spans="2:6" x14ac:dyDescent="0.25">
      <c r="B19" s="15"/>
      <c r="C19" s="16"/>
      <c r="D19" s="16"/>
      <c r="E19" s="17" t="str">
        <f>IF(AND(B19="",C19="",D19=""),"",IF(D19&gt;0,ROUNDUP(C19/D19,0),0))</f>
        <v/>
      </c>
      <c r="F19" s="17" t="str">
        <f>IF(AND(B19="",C19="",D19=""),"",IF(E19&gt;0,E19+1,0))</f>
        <v/>
      </c>
    </row>
    <row r="20" ht="18" customHeight="1" spans="2:6" x14ac:dyDescent="0.25">
      <c r="B20" s="15"/>
      <c r="C20" s="16"/>
      <c r="D20" s="16"/>
      <c r="E20" s="18" t="str">
        <f>IF(AND(B20="",C20="",D20=""),"",IF(D20&gt;0,ROUNDUP(C20/D20,0),0))</f>
        <v/>
      </c>
      <c r="F20" s="18" t="str">
        <f>IF(AND(B20="",C20="",D20=""),"",IF(E20&gt;0,E20+1,0))</f>
        <v/>
      </c>
    </row>
    <row r="21" ht="18" customHeight="1" spans="2:6" x14ac:dyDescent="0.25">
      <c r="B21" s="15"/>
      <c r="C21" s="16"/>
      <c r="D21" s="16"/>
      <c r="E21" s="17" t="str">
        <f>IF(AND(B21="",C21="",D21=""),"",IF(D21&gt;0,ROUNDUP(C21/D21,0),0))</f>
        <v/>
      </c>
      <c r="F21" s="17" t="str">
        <f>IF(AND(B21="",C21="",D21=""),"",IF(E21&gt;0,E21+1,0))</f>
        <v/>
      </c>
    </row>
    <row r="22" ht="18" customHeight="1" spans="2:6" x14ac:dyDescent="0.25">
      <c r="B22" s="15"/>
      <c r="C22" s="16"/>
      <c r="D22" s="16"/>
      <c r="E22" s="18" t="str">
        <f>IF(AND(B22="",C22="",D22=""),"",IF(D22&gt;0,ROUNDUP(C22/D22,0),0))</f>
        <v/>
      </c>
      <c r="F22" s="18" t="str">
        <f>IF(AND(B22="",C22="",D22=""),"",IF(E22&gt;0,E22+1,0))</f>
        <v/>
      </c>
    </row>
    <row r="23" ht="18" customHeight="1" spans="2:6" x14ac:dyDescent="0.25">
      <c r="B23" s="15"/>
      <c r="C23" s="16"/>
      <c r="D23" s="16"/>
      <c r="E23" s="17" t="str">
        <f>IF(AND(B23="",C23="",D23=""),"",IF(D23&gt;0,ROUNDUP(C23/D23,0),0))</f>
        <v/>
      </c>
      <c r="F23" s="17" t="str">
        <f>IF(AND(B23="",C23="",D23=""),"",IF(E23&gt;0,E23+1,0))</f>
        <v/>
      </c>
    </row>
    <row r="24" ht="18" customHeight="1" spans="2:6" x14ac:dyDescent="0.25">
      <c r="B24" s="15"/>
      <c r="C24" s="16"/>
      <c r="D24" s="16"/>
      <c r="E24" s="18" t="str">
        <f>IF(AND(B24="",C24="",D24=""),"",IF(D24&gt;0,ROUNDUP(C24/D24,0),0))</f>
        <v/>
      </c>
      <c r="F24" s="18" t="str">
        <f>IF(AND(B24="",C24="",D24=""),"",IF(E24&gt;0,E24+1,0))</f>
        <v/>
      </c>
    </row>
    <row r="25" ht="15" customHeight="1" spans="2:6" x14ac:dyDescent="0.25">
      <c r="B25" s="8" t="s">
        <v>18</v>
      </c>
      <c r="C25" s="8"/>
      <c r="D25" s="8"/>
      <c r="E25" s="8"/>
      <c r="F25" s="8"/>
    </row>
    <row r="26" ht="15" customHeight="1" x14ac:dyDescent="0.25"/>
    <row r="27" ht="15" customHeight="1" spans="2:6" x14ac:dyDescent="0.25">
      <c r="B27" s="12" t="s">
        <v>19</v>
      </c>
      <c r="C27" s="12"/>
      <c r="D27" s="12"/>
      <c r="E27" s="12"/>
      <c r="F27" s="12"/>
    </row>
    <row r="28" ht="18" customHeight="1" spans="2:6" x14ac:dyDescent="0.25">
      <c r="B28" s="19" t="s">
        <v>20</v>
      </c>
      <c r="C28" s="20">
        <f>ROUND(SUM($C$15:$C$24),2)</f>
        <v>212</v>
      </c>
      <c r="D28" s="21" t="s">
        <v>21</v>
      </c>
      <c r="E28" s="21"/>
      <c r="F28" s="21"/>
    </row>
    <row r="29" ht="18" customHeight="1" spans="2:6" x14ac:dyDescent="0.25">
      <c r="B29" s="19" t="s">
        <v>22</v>
      </c>
      <c r="C29" s="17">
        <f>SUM($E$15:$E$24)</f>
        <v>27</v>
      </c>
      <c r="D29" s="21" t="s">
        <v>23</v>
      </c>
      <c r="E29" s="21"/>
      <c r="F29" s="21"/>
    </row>
    <row r="30" ht="18" customHeight="1" spans="2:6" x14ac:dyDescent="0.25">
      <c r="B30" s="19" t="s">
        <v>24</v>
      </c>
      <c r="C30" s="17">
        <f>SUM($F$15:$F$24)</f>
        <v>30</v>
      </c>
      <c r="D30" s="21" t="s">
        <v>25</v>
      </c>
      <c r="E30" s="21"/>
      <c r="F30" s="21"/>
    </row>
    <row r="31" ht="18" customHeight="1" spans="2:6" x14ac:dyDescent="0.25">
      <c r="B31" s="19" t="s">
        <v>26</v>
      </c>
      <c r="C31" s="22">
        <v>2</v>
      </c>
      <c r="D31" s="21" t="s">
        <v>27</v>
      </c>
      <c r="E31" s="21"/>
      <c r="F31" s="21"/>
    </row>
    <row r="32" ht="18" customHeight="1" spans="2:6" x14ac:dyDescent="0.25">
      <c r="B32" s="23" t="s">
        <v>28</v>
      </c>
      <c r="C32" s="24">
        <f>MAX(C30-C31,0)</f>
        <v>28</v>
      </c>
      <c r="D32" s="21" t="s">
        <v>29</v>
      </c>
      <c r="E32" s="21"/>
      <c r="F32" s="21"/>
    </row>
    <row r="33" ht="15" customHeight="1" x14ac:dyDescent="0.25"/>
    <row r="34" ht="15" customHeight="1" x14ac:dyDescent="0.25"/>
    <row r="35" ht="32" customHeight="1" spans="2:2" x14ac:dyDescent="0.25">
      <c r="B35" s="25" t="s">
        <v>30</v>
      </c>
    </row>
  </sheetData>
  <sheetProtection sheet="1" formatColumns="0" formatRows="0"/>
  <mergeCells count="10">
    <mergeCell ref="D2:F2"/>
    <mergeCell ref="D3:F3"/>
    <mergeCell ref="B13:F13"/>
    <mergeCell ref="B25:F25"/>
    <mergeCell ref="B27:F27"/>
    <mergeCell ref="D28:F28"/>
    <mergeCell ref="D29:F29"/>
    <mergeCell ref="D30:F30"/>
    <mergeCell ref="D31:F31"/>
    <mergeCell ref="D32:F32"/>
  </mergeCells>
  <dataValidations count="3">
    <dataValidation type="decimal" operator="greaterThanOrEqual" allowBlank="1" showInputMessage="1" prompt="Enter a number." showErrorMessage="1" error="Enter a number, 0 or more." sqref="C15:C24">
      <formula1>0</formula1>
    </dataValidation>
    <dataValidation type="whole" operator="greaterThanOrEqual" allowBlank="1" showInputMessage="1" prompt="Enter a whole number." showErrorMessage="1" error="Enter a whole number, 0 or more." sqref="C31">
      <formula1>0</formula1>
    </dataValidation>
    <dataValidation type="decimal" allowBlank="1" showInputMessage="1" prompt="Post spacing in feet: type 8 for 8 ft." showErrorMessage="1" error="Enter the post spacing in feet, 0 to 16." sqref="D15:D24">
      <formula1>0</formula1>
      <formula2>16</formula2>
    </dataValidation>
  </dataValidations>
  <hyperlinks>
    <hyperlink ref="B35"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3"/>
  <sheetViews>
    <sheetView workbookViewId="0" showGridLines="0"/>
  </sheetViews>
  <sheetFormatPr defaultRowHeight="15" outlineLevelRow="0" outlineLevelCol="0" x14ac:dyDescent="55"/>
  <cols>
    <col min="1" max="1" width="3" style="1" customWidth="1"/>
    <col min="2" max="2" width="24" style="1" customWidth="1"/>
    <col min="3" max="4" width="10" style="1" customWidth="1"/>
    <col min="5" max="5" width="8" style="1" customWidth="1"/>
    <col min="6" max="6" width="11" style="1" customWidth="1"/>
    <col min="7" max="7" width="12" style="1" customWidth="1"/>
    <col min="8" max="8" width="36" style="1" customWidth="1"/>
    <col min="9" max="9" width="3" style="1" customWidth="1"/>
  </cols>
  <sheetData>
    <row r="1" ht="15" customHeight="1" x14ac:dyDescent="0.25"/>
    <row r="2" ht="22" customHeight="1" spans="5:8" x14ac:dyDescent="0.25">
      <c r="E2" s="2" t="s">
        <v>31</v>
      </c>
      <c r="F2" s="2"/>
      <c r="G2" s="2"/>
      <c r="H2" s="2"/>
    </row>
    <row r="3" ht="22" customHeight="1" spans="5:8" x14ac:dyDescent="0.25">
      <c r="E3" s="3" t="s">
        <v>32</v>
      </c>
      <c r="F3" s="3"/>
      <c r="G3" s="3"/>
      <c r="H3" s="3"/>
    </row>
    <row r="4" ht="15" customHeight="1" x14ac:dyDescent="0.25"/>
    <row r="5" ht="4" customHeight="1" spans="2:8" x14ac:dyDescent="0.25">
      <c r="B5" s="4"/>
      <c r="C5" s="4"/>
      <c r="D5" s="4"/>
      <c r="E5" s="4"/>
      <c r="F5" s="4"/>
      <c r="G5" s="4"/>
      <c r="H5" s="4"/>
    </row>
    <row r="6" ht="15" customHeight="1" x14ac:dyDescent="0.25"/>
    <row r="7" ht="15" customHeight="1" spans="7:8" x14ac:dyDescent="0.25">
      <c r="G7" s="7"/>
      <c r="H7" s="8" t="s">
        <v>3</v>
      </c>
    </row>
    <row r="8" ht="15" customHeight="1" spans="7:8" x14ac:dyDescent="0.25">
      <c r="G8" s="9"/>
      <c r="H8" s="8" t="s">
        <v>5</v>
      </c>
    </row>
    <row r="9" ht="15" customHeight="1" x14ac:dyDescent="0.25"/>
    <row r="10" ht="18" customHeight="1" spans="2:8" x14ac:dyDescent="0.25">
      <c r="B10" s="19" t="s">
        <v>33</v>
      </c>
      <c r="C10" s="26">
        <v>0.1</v>
      </c>
      <c r="D10" s="21" t="s">
        <v>34</v>
      </c>
      <c r="E10" s="21"/>
      <c r="F10" s="21"/>
      <c r="G10" s="21"/>
      <c r="H10" s="21"/>
    </row>
    <row r="11" ht="15" customHeight="1" x14ac:dyDescent="0.25"/>
    <row r="12" ht="15" customHeight="1" spans="2:8" x14ac:dyDescent="0.25">
      <c r="B12" s="12" t="s">
        <v>35</v>
      </c>
      <c r="C12" s="12"/>
      <c r="D12" s="12"/>
      <c r="E12" s="12"/>
      <c r="F12" s="12"/>
      <c r="G12" s="12"/>
      <c r="H12" s="12"/>
    </row>
    <row r="13" ht="20" customHeight="1" spans="2:8" x14ac:dyDescent="0.25">
      <c r="B13" s="13" t="s">
        <v>36</v>
      </c>
      <c r="C13" s="14" t="s">
        <v>37</v>
      </c>
      <c r="D13" s="13" t="s">
        <v>38</v>
      </c>
      <c r="E13" s="14" t="s">
        <v>39</v>
      </c>
      <c r="F13" s="14" t="s">
        <v>40</v>
      </c>
      <c r="G13" s="14" t="s">
        <v>41</v>
      </c>
      <c r="H13" s="13" t="s">
        <v>42</v>
      </c>
    </row>
    <row r="14" ht="24.8" customHeight="1" spans="2:8" x14ac:dyDescent="0.25">
      <c r="B14" s="19" t="s">
        <v>24</v>
      </c>
      <c r="C14" s="17">
        <f>Runs!$C$32</f>
        <v>28</v>
      </c>
      <c r="D14" s="19" t="s">
        <v>43</v>
      </c>
      <c r="E14" s="27"/>
      <c r="F14" s="28">
        <v>24</v>
      </c>
      <c r="G14" s="29">
        <f>ROUND(C14*F14,2)</f>
        <v>672</v>
      </c>
      <c r="H14" s="30" t="s">
        <v>44</v>
      </c>
    </row>
    <row r="15" ht="24.8" customHeight="1" spans="2:8" x14ac:dyDescent="0.25">
      <c r="B15" s="19" t="s">
        <v>45</v>
      </c>
      <c r="C15" s="18">
        <f>IF(E15&gt;0,ROUNDUP(Runs!$C$29*E15*(1+$C$10),0),0)</f>
        <v>90</v>
      </c>
      <c r="D15" s="19" t="s">
        <v>46</v>
      </c>
      <c r="E15" s="16">
        <v>3</v>
      </c>
      <c r="F15" s="28">
        <v>9.5</v>
      </c>
      <c r="G15" s="31">
        <f>ROUND(C15*F15,2)</f>
        <v>855</v>
      </c>
      <c r="H15" s="30" t="s">
        <v>47</v>
      </c>
    </row>
    <row r="16" ht="35.2" customHeight="1" spans="2:8" x14ac:dyDescent="0.25">
      <c r="B16" s="19" t="s">
        <v>48</v>
      </c>
      <c r="C16" s="17">
        <f>IF(E16&gt;0,ROUNDUP(Runs!$C$28*E16*(1+$C$10),0),0)</f>
        <v>467</v>
      </c>
      <c r="D16" s="19" t="s">
        <v>49</v>
      </c>
      <c r="E16" s="16">
        <v>2</v>
      </c>
      <c r="F16" s="28">
        <v>3.25</v>
      </c>
      <c r="G16" s="29">
        <f>ROUND(C16*F16,2)</f>
        <v>1517.75</v>
      </c>
      <c r="H16" s="30" t="s">
        <v>50</v>
      </c>
    </row>
    <row r="17" ht="24.8" customHeight="1" spans="2:8" x14ac:dyDescent="0.25">
      <c r="B17" s="19" t="s">
        <v>51</v>
      </c>
      <c r="C17" s="16"/>
      <c r="D17" s="19" t="s">
        <v>43</v>
      </c>
      <c r="E17" s="32"/>
      <c r="F17" s="28"/>
      <c r="G17" s="31">
        <f>ROUND(C17*F17,2)</f>
        <v>0</v>
      </c>
      <c r="H17" s="30" t="s">
        <v>52</v>
      </c>
    </row>
    <row r="18" ht="24.8" customHeight="1" spans="2:8" x14ac:dyDescent="0.25">
      <c r="B18" s="19" t="s">
        <v>53</v>
      </c>
      <c r="C18" s="17">
        <f>IF(E18&gt;0,ROUNDUP((C14+C17)*E18,0),0)</f>
        <v>56</v>
      </c>
      <c r="D18" s="19" t="s">
        <v>54</v>
      </c>
      <c r="E18" s="16">
        <v>2</v>
      </c>
      <c r="F18" s="28">
        <v>6.5</v>
      </c>
      <c r="G18" s="29">
        <f>ROUND(C18*F18,2)</f>
        <v>364</v>
      </c>
      <c r="H18" s="30" t="s">
        <v>55</v>
      </c>
    </row>
    <row r="19" ht="24.8" customHeight="1" spans="2:8" x14ac:dyDescent="0.25">
      <c r="B19" s="19" t="s">
        <v>56</v>
      </c>
      <c r="C19" s="32"/>
      <c r="D19" s="19" t="s">
        <v>57</v>
      </c>
      <c r="E19" s="32"/>
      <c r="F19" s="32"/>
      <c r="G19" s="28">
        <v>120</v>
      </c>
      <c r="H19" s="30" t="s">
        <v>58</v>
      </c>
    </row>
    <row r="20" ht="15" customHeight="1" x14ac:dyDescent="0.25"/>
    <row r="21" ht="15" customHeight="1" spans="2:8" x14ac:dyDescent="0.25">
      <c r="B21" s="12" t="s">
        <v>59</v>
      </c>
      <c r="C21" s="12"/>
      <c r="D21" s="12"/>
      <c r="E21" s="12"/>
      <c r="F21" s="12"/>
      <c r="G21" s="12"/>
      <c r="H21" s="12"/>
    </row>
    <row r="22" ht="20" customHeight="1" spans="2:8" x14ac:dyDescent="0.25">
      <c r="B22" s="13" t="s">
        <v>60</v>
      </c>
      <c r="C22" s="14" t="s">
        <v>61</v>
      </c>
      <c r="D22" s="33"/>
      <c r="E22" s="33"/>
      <c r="F22" s="14" t="s">
        <v>40</v>
      </c>
      <c r="G22" s="14" t="s">
        <v>41</v>
      </c>
      <c r="H22" s="13" t="s">
        <v>42</v>
      </c>
    </row>
    <row r="23" ht="18" customHeight="1" spans="2:8" x14ac:dyDescent="0.25">
      <c r="B23" s="15" t="s">
        <v>62</v>
      </c>
      <c r="C23" s="16">
        <v>1</v>
      </c>
      <c r="D23" s="27"/>
      <c r="E23" s="27"/>
      <c r="F23" s="28">
        <v>180</v>
      </c>
      <c r="G23" s="29">
        <f>IF(AND(B23="",C23="",F23=""),"",ROUND(C23*F23,2))</f>
        <v>180</v>
      </c>
      <c r="H23" s="34" t="s">
        <v>63</v>
      </c>
    </row>
    <row r="24" ht="18" customHeight="1" spans="2:8" x14ac:dyDescent="0.25">
      <c r="B24" s="15"/>
      <c r="C24" s="16"/>
      <c r="D24" s="32"/>
      <c r="E24" s="32"/>
      <c r="F24" s="28"/>
      <c r="G24" s="31" t="str">
        <f>IF(AND(B24="",C24="",F24=""),"",ROUND(C24*F24,2))</f>
        <v/>
      </c>
      <c r="H24" s="32"/>
    </row>
    <row r="25" ht="18" customHeight="1" spans="2:8" x14ac:dyDescent="0.25">
      <c r="B25" s="15"/>
      <c r="C25" s="16"/>
      <c r="D25" s="27"/>
      <c r="E25" s="27"/>
      <c r="F25" s="28"/>
      <c r="G25" s="29" t="str">
        <f>IF(AND(B25="",C25="",F25=""),"",ROUND(C25*F25,2))</f>
        <v/>
      </c>
      <c r="H25" s="27"/>
    </row>
    <row r="26" ht="18" customHeight="1" spans="2:8" x14ac:dyDescent="0.25">
      <c r="B26" s="35" t="s">
        <v>64</v>
      </c>
      <c r="C26" s="36">
        <f>SUM(C23:C25)</f>
        <v>1</v>
      </c>
      <c r="H26" s="8" t="s">
        <v>65</v>
      </c>
    </row>
    <row r="27" ht="15" customHeight="1" x14ac:dyDescent="0.25"/>
    <row r="28" ht="18" customHeight="1" spans="5:8" x14ac:dyDescent="0.25">
      <c r="E28" s="23" t="s">
        <v>66</v>
      </c>
      <c r="F28" s="23"/>
      <c r="G28" s="37">
        <f>ROUND(SUM(G14:G19,G23:G25),2)</f>
        <v>3708.75</v>
      </c>
      <c r="H28" s="21" t="s">
        <v>67</v>
      </c>
    </row>
    <row r="29" ht="15" customHeight="1" spans="2:8" x14ac:dyDescent="0.25">
      <c r="B29" s="8" t="s">
        <v>68</v>
      </c>
      <c r="C29" s="8"/>
      <c r="D29" s="8"/>
      <c r="E29" s="8"/>
      <c r="F29" s="8"/>
      <c r="G29" s="8"/>
      <c r="H29" s="8"/>
    </row>
    <row r="30" ht="15" customHeight="1" spans="2:8" x14ac:dyDescent="0.25">
      <c r="B30" s="8" t="s">
        <v>69</v>
      </c>
      <c r="C30" s="8"/>
      <c r="D30" s="8"/>
      <c r="E30" s="8"/>
      <c r="F30" s="8"/>
      <c r="G30" s="8"/>
      <c r="H30" s="8"/>
    </row>
    <row r="31" ht="15" customHeight="1" x14ac:dyDescent="0.25"/>
    <row r="32" ht="15" customHeight="1" x14ac:dyDescent="0.25"/>
    <row r="33" ht="32" customHeight="1" spans="2:2" x14ac:dyDescent="0.25">
      <c r="B33" s="25" t="s">
        <v>30</v>
      </c>
    </row>
  </sheetData>
  <sheetProtection sheet="1" formatColumns="0" formatRows="0"/>
  <mergeCells count="8">
    <mergeCell ref="E2:H2"/>
    <mergeCell ref="E3:H3"/>
    <mergeCell ref="D10:H10"/>
    <mergeCell ref="B12:H12"/>
    <mergeCell ref="B21:H21"/>
    <mergeCell ref="E28:F28"/>
    <mergeCell ref="B29:H29"/>
    <mergeCell ref="B30:H30"/>
  </mergeCells>
  <dataValidations count="8">
    <dataValidation type="decimal" allowBlank="1" showInputMessage="1" prompt="Enter a percent from 0% to 100%." showErrorMessage="1" error="Enter a percent from 0% to 100%." sqref="C10">
      <formula1>0</formula1>
      <formula2>1</formula2>
    </dataValidation>
    <dataValidation type="whole" operator="greaterThanOrEqual" allowBlank="1" showInputMessage="1" prompt="Enter a whole number." showErrorMessage="1" error="Enter a whole number, 0 or more." sqref="C17">
      <formula1>0</formula1>
    </dataValidation>
    <dataValidation type="whole" operator="greaterThanOrEqual" allowBlank="1" showInputMessage="1" prompt="Enter a whole number." showErrorMessage="1" error="Enter a whole number, 0 or more." sqref="C23:C25">
      <formula1>0</formula1>
    </dataValidation>
    <dataValidation type="decimal" operator="greaterThanOrEqual" allowBlank="1" showInputMessage="1" prompt="Enter a number." showErrorMessage="1" error="Enter a number, 0 or more." sqref="E15:E16">
      <formula1>0</formula1>
    </dataValidation>
    <dataValidation type="decimal" operator="greaterThanOrEqual" allowBlank="1" showInputMessage="1" prompt="Enter a number." showErrorMessage="1" error="Enter a number, 0 or more." sqref="E18">
      <formula1>0</formula1>
    </dataValidation>
    <dataValidation type="decimal" operator="greaterThanOrEqual" allowBlank="1" showInputMessage="1" prompt="Enter a number." showErrorMessage="1" error="Enter a number, 0 or more." sqref="F14:F18">
      <formula1>0</formula1>
    </dataValidation>
    <dataValidation type="decimal" operator="greaterThanOrEqual" allowBlank="1" showInputMessage="1" prompt="Enter a number." showErrorMessage="1" error="Enter a number, 0 or more." sqref="F23:F25">
      <formula1>0</formula1>
    </dataValidation>
    <dataValidation type="decimal" operator="greaterThanOrEqual" allowBlank="1" showInputMessage="1" prompt="Enter a number." showErrorMessage="1" error="Enter a number, 0 or more." sqref="G19">
      <formula1>0</formula1>
    </dataValidation>
  </dataValidations>
  <hyperlinks>
    <hyperlink ref="B3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9"/>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70</v>
      </c>
      <c r="D2" s="2"/>
    </row>
    <row r="3" ht="22" customHeight="1" spans="3:4" x14ac:dyDescent="0.25">
      <c r="C3" s="3" t="s">
        <v>71</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72</v>
      </c>
      <c r="C10" s="12"/>
      <c r="D10" s="12"/>
    </row>
    <row r="11" ht="15" customHeight="1" spans="2:4" x14ac:dyDescent="0.25">
      <c r="B11" s="19" t="s">
        <v>20</v>
      </c>
      <c r="C11" s="20">
        <f>Runs!$C$28</f>
        <v>212</v>
      </c>
      <c r="D11" s="21" t="s">
        <v>73</v>
      </c>
    </row>
    <row r="12" ht="15" customHeight="1" spans="2:4" x14ac:dyDescent="0.25">
      <c r="B12" s="19" t="s">
        <v>74</v>
      </c>
      <c r="C12" s="38">
        <v>18</v>
      </c>
      <c r="D12" s="21" t="s">
        <v>75</v>
      </c>
    </row>
    <row r="13" ht="15" customHeight="1" spans="2:4" x14ac:dyDescent="0.25">
      <c r="B13" s="19" t="s">
        <v>76</v>
      </c>
      <c r="C13" s="29">
        <f>ROUND(C11*C12,2)</f>
        <v>3816</v>
      </c>
      <c r="D13" s="21" t="s">
        <v>77</v>
      </c>
    </row>
    <row r="14" ht="15" customHeight="1" spans="2:4" x14ac:dyDescent="0.25">
      <c r="B14" s="19" t="s">
        <v>64</v>
      </c>
      <c r="C14" s="17">
        <f>Materials!$C$26</f>
        <v>1</v>
      </c>
      <c r="D14" s="21" t="s">
        <v>78</v>
      </c>
    </row>
    <row r="15" ht="15" customHeight="1" spans="2:4" x14ac:dyDescent="0.25">
      <c r="B15" s="19" t="s">
        <v>79</v>
      </c>
      <c r="C15" s="38">
        <v>95</v>
      </c>
      <c r="D15" s="21" t="s">
        <v>75</v>
      </c>
    </row>
    <row r="16" ht="15" customHeight="1" spans="2:4" x14ac:dyDescent="0.25">
      <c r="B16" s="19" t="s">
        <v>80</v>
      </c>
      <c r="C16" s="29">
        <f>ROUND(C14*C15,2)</f>
        <v>95</v>
      </c>
      <c r="D16" s="21" t="s">
        <v>81</v>
      </c>
    </row>
    <row r="17" ht="15" customHeight="1" spans="2:4" x14ac:dyDescent="0.25">
      <c r="B17" s="19" t="s">
        <v>82</v>
      </c>
      <c r="C17" s="22"/>
      <c r="D17" s="21" t="s">
        <v>83</v>
      </c>
    </row>
    <row r="18" ht="15" customHeight="1" spans="2:4" x14ac:dyDescent="0.25">
      <c r="B18" s="19" t="s">
        <v>84</v>
      </c>
      <c r="C18" s="38"/>
      <c r="D18" s="21" t="s">
        <v>85</v>
      </c>
    </row>
    <row r="19" ht="15" customHeight="1" spans="2:4" x14ac:dyDescent="0.25">
      <c r="B19" s="19" t="s">
        <v>86</v>
      </c>
      <c r="C19" s="29">
        <f>ROUND(C17*C18,2)</f>
        <v>0</v>
      </c>
      <c r="D19" s="21" t="s">
        <v>87</v>
      </c>
    </row>
    <row r="20" ht="15" customHeight="1" spans="2:4" x14ac:dyDescent="0.25">
      <c r="B20" s="19" t="s">
        <v>88</v>
      </c>
      <c r="C20" s="22"/>
      <c r="D20" s="21" t="s">
        <v>89</v>
      </c>
    </row>
    <row r="21" ht="15" customHeight="1" spans="2:4" x14ac:dyDescent="0.25">
      <c r="B21" s="19" t="s">
        <v>90</v>
      </c>
      <c r="C21" s="38"/>
      <c r="D21" s="21" t="s">
        <v>85</v>
      </c>
    </row>
    <row r="22" ht="15" customHeight="1" spans="2:4" x14ac:dyDescent="0.25">
      <c r="B22" s="19" t="s">
        <v>91</v>
      </c>
      <c r="C22" s="29">
        <f>ROUND(C20*C21,2)</f>
        <v>0</v>
      </c>
      <c r="D22" s="21" t="s">
        <v>92</v>
      </c>
    </row>
    <row r="23" ht="15" customHeight="1" spans="2:4" x14ac:dyDescent="0.25">
      <c r="B23" s="35" t="s">
        <v>93</v>
      </c>
      <c r="C23" s="39">
        <f>ROUND(C13+C16+C19+C22,2)</f>
        <v>3911</v>
      </c>
      <c r="D23" s="21" t="s">
        <v>94</v>
      </c>
    </row>
    <row r="24" ht="15" customHeight="1" spans="2:4" x14ac:dyDescent="0.25">
      <c r="B24" s="12" t="s">
        <v>95</v>
      </c>
      <c r="C24" s="12"/>
      <c r="D24" s="12"/>
    </row>
    <row r="25" ht="15" customHeight="1" spans="2:4" x14ac:dyDescent="0.25">
      <c r="B25" s="19" t="s">
        <v>96</v>
      </c>
      <c r="C25" s="38">
        <v>150</v>
      </c>
      <c r="D25" s="21" t="s">
        <v>97</v>
      </c>
    </row>
    <row r="26" ht="15" customHeight="1" spans="2:4" x14ac:dyDescent="0.25">
      <c r="B26" s="19" t="s">
        <v>98</v>
      </c>
      <c r="C26" s="38"/>
      <c r="D26" s="21" t="s">
        <v>99</v>
      </c>
    </row>
    <row r="27" ht="15" customHeight="1" spans="2:4" x14ac:dyDescent="0.25">
      <c r="B27" s="12" t="s">
        <v>100</v>
      </c>
      <c r="C27" s="12"/>
      <c r="D27" s="12"/>
    </row>
    <row r="28" ht="18" customHeight="1" spans="2:4" x14ac:dyDescent="0.25">
      <c r="B28" s="19" t="s">
        <v>101</v>
      </c>
      <c r="C28" s="29">
        <f>ROUND(Materials!$G$28+C23+C25+C26,2)</f>
        <v>7769.75</v>
      </c>
      <c r="D28" s="21" t="s">
        <v>102</v>
      </c>
    </row>
    <row r="29" ht="18" customHeight="1" spans="2:4" x14ac:dyDescent="0.25">
      <c r="B29" s="19" t="s">
        <v>103</v>
      </c>
      <c r="C29" s="26"/>
      <c r="D29" s="21" t="s">
        <v>104</v>
      </c>
    </row>
    <row r="30" ht="18" customHeight="1" spans="2:4" x14ac:dyDescent="0.25">
      <c r="B30" s="19" t="s">
        <v>105</v>
      </c>
      <c r="C30" s="29">
        <f>ROUND(Materials!$G$28*C29,2)</f>
        <v>0</v>
      </c>
      <c r="D30" s="21" t="s">
        <v>106</v>
      </c>
    </row>
    <row r="31" ht="18" customHeight="1" spans="2:4" x14ac:dyDescent="0.25">
      <c r="B31" s="19" t="s">
        <v>107</v>
      </c>
      <c r="C31" s="38">
        <v>75</v>
      </c>
      <c r="D31" s="21" t="s">
        <v>108</v>
      </c>
    </row>
    <row r="32" ht="18" customHeight="1" spans="2:4" x14ac:dyDescent="0.25">
      <c r="B32" s="19" t="s">
        <v>109</v>
      </c>
      <c r="C32" s="38"/>
      <c r="D32" s="21" t="s">
        <v>110</v>
      </c>
    </row>
    <row r="33" ht="18" customHeight="1" spans="2:4" x14ac:dyDescent="0.25">
      <c r="B33" s="19" t="s">
        <v>111</v>
      </c>
      <c r="C33" s="26"/>
      <c r="D33" s="21" t="s">
        <v>112</v>
      </c>
    </row>
    <row r="34" ht="18" customHeight="1" spans="2:4" x14ac:dyDescent="0.25">
      <c r="B34" s="19" t="s">
        <v>113</v>
      </c>
      <c r="C34" s="29">
        <f>ROUND(C28*C33,2)</f>
        <v>0</v>
      </c>
      <c r="D34" s="21" t="s">
        <v>114</v>
      </c>
    </row>
    <row r="35" ht="28" customHeight="1" spans="2:4" x14ac:dyDescent="0.25">
      <c r="B35" s="35" t="s">
        <v>115</v>
      </c>
      <c r="C35" s="39">
        <f>ROUND(C28+C30+C31+C32+C34,2)</f>
        <v>7844.75</v>
      </c>
      <c r="D35" s="40" t="s">
        <v>116</v>
      </c>
    </row>
    <row r="36" ht="18" customHeight="1" spans="2:4" x14ac:dyDescent="0.25">
      <c r="B36" s="19" t="s">
        <v>117</v>
      </c>
      <c r="C36" s="26">
        <v>0.12</v>
      </c>
      <c r="D36" s="21" t="s">
        <v>118</v>
      </c>
    </row>
    <row r="37" ht="18" customHeight="1" spans="2:4" x14ac:dyDescent="0.25">
      <c r="B37" s="19" t="s">
        <v>119</v>
      </c>
      <c r="C37" s="29">
        <f>ROUND(C35*C36,2)</f>
        <v>941.37</v>
      </c>
      <c r="D37" s="21" t="s">
        <v>120</v>
      </c>
    </row>
    <row r="38" ht="18" customHeight="1" spans="2:4" x14ac:dyDescent="0.25">
      <c r="B38" s="35" t="s">
        <v>121</v>
      </c>
      <c r="C38" s="39">
        <f>ROUND(C35+C37,2)</f>
        <v>8786.12</v>
      </c>
      <c r="D38" s="21" t="s">
        <v>122</v>
      </c>
    </row>
    <row r="39" ht="15" customHeight="1" x14ac:dyDescent="0.25"/>
    <row r="40" ht="15" customHeight="1" spans="2:4" x14ac:dyDescent="0.25">
      <c r="B40" s="12" t="s">
        <v>123</v>
      </c>
      <c r="C40" s="12"/>
      <c r="D40" s="12"/>
    </row>
    <row r="41" ht="18" customHeight="1" spans="2:4" x14ac:dyDescent="0.25">
      <c r="B41" s="19" t="s">
        <v>124</v>
      </c>
      <c r="C41" s="26">
        <v>0.15</v>
      </c>
      <c r="D41" s="21" t="s">
        <v>118</v>
      </c>
    </row>
    <row r="42" ht="18" customHeight="1" spans="2:4" x14ac:dyDescent="0.25">
      <c r="B42" s="23" t="s">
        <v>125</v>
      </c>
      <c r="C42" s="37">
        <f>ROUND(C38/(1-C41),2)</f>
        <v>10336.61</v>
      </c>
      <c r="D42" s="21" t="s">
        <v>126</v>
      </c>
    </row>
    <row r="43" ht="18" customHeight="1" spans="2:4" x14ac:dyDescent="0.25">
      <c r="B43" s="19" t="s">
        <v>127</v>
      </c>
      <c r="C43" s="29">
        <f>ROUND(C42-C38,2)</f>
        <v>1550.49</v>
      </c>
      <c r="D43" s="21" t="s">
        <v>128</v>
      </c>
    </row>
    <row r="44" ht="18" customHeight="1" spans="2:4" x14ac:dyDescent="0.25">
      <c r="B44" s="19" t="s">
        <v>129</v>
      </c>
      <c r="C44" s="41">
        <f>C41/(1-C41)</f>
        <v>0.17647058823529413</v>
      </c>
      <c r="D44" s="21" t="s">
        <v>130</v>
      </c>
    </row>
    <row r="45" ht="15" customHeight="1" x14ac:dyDescent="0.25"/>
    <row r="46" ht="15" customHeight="1" spans="2:4" x14ac:dyDescent="0.25">
      <c r="B46" s="12" t="s">
        <v>131</v>
      </c>
      <c r="C46" s="12"/>
      <c r="D46" s="12"/>
    </row>
    <row r="47" ht="18" customHeight="1" spans="2:4" x14ac:dyDescent="0.25">
      <c r="B47" s="19" t="s">
        <v>132</v>
      </c>
      <c r="C47" s="29">
        <f>ROUND(C38*(1+C41),2)</f>
        <v>10104.04</v>
      </c>
      <c r="D47" s="21" t="s">
        <v>133</v>
      </c>
    </row>
    <row r="48" ht="18" customHeight="1" spans="2:4" x14ac:dyDescent="0.25">
      <c r="B48" s="19" t="s">
        <v>134</v>
      </c>
      <c r="C48" s="29">
        <f>ROUND(C42-C47,2)</f>
        <v>232.57</v>
      </c>
      <c r="D48" s="21" t="s">
        <v>135</v>
      </c>
    </row>
    <row r="49" ht="32" customHeight="1" spans="2:2" x14ac:dyDescent="0.25">
      <c r="B49" s="25" t="s">
        <v>30</v>
      </c>
    </row>
  </sheetData>
  <sheetProtection sheet="1" formatColumns="0" formatRows="0"/>
  <mergeCells count="7">
    <mergeCell ref="C2:D2"/>
    <mergeCell ref="C3:D3"/>
    <mergeCell ref="B10:D10"/>
    <mergeCell ref="B24:D24"/>
    <mergeCell ref="B27:D27"/>
    <mergeCell ref="B40:D40"/>
    <mergeCell ref="B46:D46"/>
  </mergeCells>
  <dataValidations count="10">
    <dataValidation type="decimal" operator="greaterThanOrEqual" allowBlank="1" showInputMessage="1" prompt="Enter a number." showErrorMessage="1" error="Enter a number, 0 or more." sqref="C12">
      <formula1>0</formula1>
    </dataValidation>
    <dataValidation type="decimal" operator="greaterThanOrEqual" allowBlank="1" showInputMessage="1" prompt="Enter a number." showErrorMessage="1" error="Enter a number, 0 or more." sqref="C15">
      <formula1>0</formula1>
    </dataValidation>
    <dataValidation type="decimal" operator="greaterThanOrEqual" allowBlank="1" showInputMessage="1" prompt="Enter a number." showErrorMessage="1" error="Enter a number, 0 or more." sqref="C17:C18">
      <formula1>0</formula1>
    </dataValidation>
    <dataValidation type="decimal" operator="greaterThanOrEqual" allowBlank="1" showInputMessage="1" prompt="Enter a number." showErrorMessage="1" error="Enter a number, 0 or more." sqref="C20:C21">
      <formula1>0</formula1>
    </dataValidation>
    <dataValidation type="decimal" operator="greaterThanOrEqual" allowBlank="1" showInputMessage="1" prompt="Enter a number." showErrorMessage="1" error="Enter a number, 0 or more." sqref="C25:C26">
      <formula1>0</formula1>
    </dataValidation>
    <dataValidation type="decimal" allowBlank="1" showInputMessage="1" prompt="Enter a percent from 0% to 100%." showErrorMessage="1" error="Enter a percent from 0% to 100%." sqref="C29">
      <formula1>0</formula1>
      <formula2>1</formula2>
    </dataValidation>
    <dataValidation type="decimal" operator="greaterThanOrEqual" allowBlank="1" showInputMessage="1" prompt="Enter a number." showErrorMessage="1" error="Enter a number, 0 or more." sqref="C31:C32">
      <formula1>0</formula1>
    </dataValidation>
    <dataValidation type="decimal" allowBlank="1" showInputMessage="1" prompt="Enter a percent from 0% to 100%." showErrorMessage="1" error="Enter a percent from 0% to 100%." sqref="C33">
      <formula1>0</formula1>
      <formula2>1</formula2>
    </dataValidation>
    <dataValidation type="decimal" allowBlank="1" showInputMessage="1" prompt="Enter a percent from 0% to 100%." showErrorMessage="1" error="Enter a percent from 0% to 100%." sqref="C36">
      <formula1>0</formula1>
      <formula2>1</formula2>
    </dataValidation>
    <dataValidation type="custom" allowBlank="1" showInputMessage="1" prompt="Enter a percent from 0% up to but not including 100%." showErrorMessage="1" error="Enter a percent less than 100%, so the bid price can be computed." sqref="C41">
      <formula1>AND(C41&gt;=0,C41&lt;1)</formula1>
    </dataValidation>
  </dataValidations>
  <hyperlinks>
    <hyperlink ref="B49"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42" t="s">
        <v>136</v>
      </c>
    </row>
    <row r="3" ht="30" customHeight="1" spans="2:5" x14ac:dyDescent="0.25">
      <c r="B3" s="43" t="s">
        <v>137</v>
      </c>
      <c r="C3" s="43"/>
      <c r="D3" s="44" t="s">
        <v>138</v>
      </c>
      <c r="E3" s="44"/>
    </row>
    <row r="4" ht="17" customHeight="1" spans="2:5" x14ac:dyDescent="0.25">
      <c r="B4" s="6" t="s">
        <v>139</v>
      </c>
      <c r="C4" s="6"/>
      <c r="D4" s="45" t="s">
        <v>140</v>
      </c>
      <c r="E4" s="6"/>
    </row>
    <row r="5" ht="17" customHeight="1" spans="2:5" x14ac:dyDescent="0.25">
      <c r="B5" s="6" t="s">
        <v>141</v>
      </c>
      <c r="C5" s="6"/>
      <c r="D5" s="45" t="s">
        <v>7</v>
      </c>
      <c r="E5" s="11"/>
    </row>
    <row r="6" ht="17" customHeight="1" spans="4:5" x14ac:dyDescent="0.25">
      <c r="D6" s="45" t="s">
        <v>142</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143</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144</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3" t="s">
        <v>145</v>
      </c>
      <c r="E25" s="37">
        <f>'Labor and job'!C42</f>
        <v>10336.61</v>
      </c>
    </row>
    <row r="26" ht="15" customHeight="1" x14ac:dyDescent="0.25"/>
    <row r="27" ht="15" customHeight="1" spans="2:5" x14ac:dyDescent="0.25">
      <c r="B27" s="12" t="s">
        <v>146</v>
      </c>
      <c r="C27" s="12"/>
      <c r="D27" s="12"/>
      <c r="E27" s="12"/>
    </row>
    <row r="28" ht="17" customHeight="1" spans="2:5" x14ac:dyDescent="0.25">
      <c r="B28" s="46" t="s">
        <v>147</v>
      </c>
      <c r="C28" s="46"/>
      <c r="D28" s="46"/>
      <c r="E28" s="46"/>
    </row>
    <row r="29" ht="17" customHeight="1" spans="2:5" x14ac:dyDescent="0.25">
      <c r="B29" s="47" t="s">
        <v>148</v>
      </c>
      <c r="C29" s="6"/>
      <c r="D29" s="6"/>
      <c r="E29" s="6"/>
    </row>
    <row r="30" ht="17" customHeight="1" spans="2:5" x14ac:dyDescent="0.25">
      <c r="B30" s="47"/>
      <c r="C30" s="6"/>
      <c r="D30" s="6"/>
      <c r="E30" s="6"/>
    </row>
    <row r="31" ht="17" customHeight="1" spans="2:5" x14ac:dyDescent="0.25">
      <c r="B31" s="5" t="s">
        <v>149</v>
      </c>
      <c r="C31" s="6"/>
      <c r="D31" s="5" t="s">
        <v>7</v>
      </c>
      <c r="E31" s="11"/>
    </row>
    <row r="32" ht="15" customHeight="1" x14ac:dyDescent="0.25"/>
    <row r="33" ht="17" customHeight="1" spans="2:5" x14ac:dyDescent="0.25">
      <c r="B33" s="47" t="s">
        <v>150</v>
      </c>
      <c r="C33" s="6"/>
      <c r="D33" s="6"/>
      <c r="E33" s="6"/>
    </row>
    <row r="34" ht="17" customHeight="1" spans="2:5" x14ac:dyDescent="0.25">
      <c r="B34" s="47"/>
      <c r="C34" s="6"/>
      <c r="D34" s="6"/>
      <c r="E34" s="6"/>
    </row>
    <row r="35" ht="17" customHeight="1" spans="2:5" x14ac:dyDescent="0.25">
      <c r="B35" s="5" t="s">
        <v>149</v>
      </c>
      <c r="C35" s="6"/>
      <c r="D35" s="5" t="s">
        <v>7</v>
      </c>
      <c r="E35" s="11"/>
    </row>
    <row r="36" ht="15" customHeight="1" x14ac:dyDescent="0.25"/>
    <row r="37" ht="15" customHeight="1" x14ac:dyDescent="0.25"/>
    <row r="38" ht="32" customHeight="1" spans="2:2" x14ac:dyDescent="0.25">
      <c r="B38" s="25" t="s">
        <v>30</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151</v>
      </c>
      <c r="D2" s="2"/>
    </row>
    <row r="3" ht="22" customHeight="1" spans="3:4" x14ac:dyDescent="0.25">
      <c r="C3" s="3" t="s">
        <v>152</v>
      </c>
      <c r="D3" s="3"/>
    </row>
    <row r="4" ht="15" customHeight="1" x14ac:dyDescent="0.25"/>
    <row r="5" ht="4" customHeight="1" spans="2:4" x14ac:dyDescent="0.25">
      <c r="B5" s="4"/>
      <c r="C5" s="4"/>
      <c r="D5" s="4"/>
    </row>
    <row r="6" ht="15" customHeight="1" x14ac:dyDescent="0.25"/>
    <row r="7" ht="24" customHeight="1" spans="2:4" x14ac:dyDescent="0.25">
      <c r="B7" s="48" t="s">
        <v>153</v>
      </c>
      <c r="C7" s="48"/>
      <c r="D7" s="48"/>
    </row>
    <row r="8" ht="56" customHeight="1" spans="2:4" x14ac:dyDescent="0.25">
      <c r="B8" s="49" t="s">
        <v>154</v>
      </c>
      <c r="C8" s="49"/>
      <c r="D8" s="49"/>
    </row>
    <row r="9" ht="15" customHeight="1" x14ac:dyDescent="0.25"/>
    <row r="10" ht="15" customHeight="1" spans="2:4" x14ac:dyDescent="0.25">
      <c r="B10" s="12" t="s">
        <v>155</v>
      </c>
      <c r="C10" s="12"/>
      <c r="D10" s="12"/>
    </row>
    <row r="11" ht="43" customHeight="1" spans="2:4" x14ac:dyDescent="0.25">
      <c r="B11" s="50" t="s">
        <v>156</v>
      </c>
      <c r="C11" s="49" t="s">
        <v>157</v>
      </c>
      <c r="D11" s="49"/>
    </row>
    <row r="12" ht="95" customHeight="1" spans="2:4" x14ac:dyDescent="0.25">
      <c r="B12" s="50" t="s">
        <v>158</v>
      </c>
      <c r="C12" s="49" t="s">
        <v>159</v>
      </c>
      <c r="D12" s="49"/>
    </row>
    <row r="13" ht="82" customHeight="1" spans="2:4" x14ac:dyDescent="0.25">
      <c r="B13" s="50" t="s">
        <v>160</v>
      </c>
      <c r="C13" s="49" t="s">
        <v>161</v>
      </c>
      <c r="D13" s="49"/>
    </row>
    <row r="14" ht="82" customHeight="1" spans="2:4" x14ac:dyDescent="0.25">
      <c r="B14" s="50" t="s">
        <v>162</v>
      </c>
      <c r="C14" s="49" t="s">
        <v>163</v>
      </c>
      <c r="D14" s="49"/>
    </row>
    <row r="15" ht="17" customHeight="1" spans="2:4" x14ac:dyDescent="0.25">
      <c r="B15" s="50" t="s">
        <v>164</v>
      </c>
      <c r="C15" s="49" t="s">
        <v>165</v>
      </c>
      <c r="D15" s="49"/>
    </row>
    <row r="16" ht="30" customHeight="1" spans="2:4" x14ac:dyDescent="0.25">
      <c r="B16" s="50" t="s">
        <v>166</v>
      </c>
      <c r="C16" s="49" t="s">
        <v>167</v>
      </c>
      <c r="D16" s="49"/>
    </row>
    <row r="17" ht="15" customHeight="1" x14ac:dyDescent="0.25"/>
    <row r="18" ht="15" customHeight="1" spans="2:4" x14ac:dyDescent="0.25">
      <c r="B18" s="12" t="s">
        <v>168</v>
      </c>
      <c r="C18" s="12"/>
      <c r="D18" s="12"/>
    </row>
    <row r="19" ht="17" customHeight="1" spans="2:3" x14ac:dyDescent="0.25">
      <c r="B19" s="5" t="s">
        <v>169</v>
      </c>
      <c r="C19" s="51" t="s">
        <v>153</v>
      </c>
    </row>
    <row r="20" ht="17" customHeight="1" spans="2:3" x14ac:dyDescent="0.25">
      <c r="B20" s="5" t="s">
        <v>170</v>
      </c>
      <c r="C20" s="51" t="s">
        <v>171</v>
      </c>
    </row>
    <row r="21" ht="17" customHeight="1" spans="2:3" x14ac:dyDescent="0.25">
      <c r="B21" s="5" t="s">
        <v>172</v>
      </c>
      <c r="C21" s="51" t="s">
        <v>173</v>
      </c>
    </row>
    <row r="22" ht="17" customHeight="1" spans="2:3" x14ac:dyDescent="0.25">
      <c r="B22" s="5" t="s">
        <v>174</v>
      </c>
      <c r="C22" s="51" t="s">
        <v>175</v>
      </c>
    </row>
    <row r="23" ht="17" customHeight="1" spans="2:3" x14ac:dyDescent="0.25">
      <c r="B23" s="5" t="s">
        <v>176</v>
      </c>
      <c r="C23" s="51" t="s">
        <v>177</v>
      </c>
    </row>
    <row r="24" ht="17" customHeight="1" spans="3:3" x14ac:dyDescent="0.25">
      <c r="C24" s="51" t="s">
        <v>178</v>
      </c>
    </row>
    <row r="25" ht="17" customHeight="1" spans="3:3" x14ac:dyDescent="0.25">
      <c r="C25" s="51" t="s">
        <v>179</v>
      </c>
    </row>
    <row r="26" ht="17" customHeight="1" spans="3:3" x14ac:dyDescent="0.25">
      <c r="C26" s="51" t="s">
        <v>180</v>
      </c>
    </row>
    <row r="27" ht="17" customHeight="1" spans="3:3" x14ac:dyDescent="0.25">
      <c r="C27" s="51" t="s">
        <v>181</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Runs</vt:lpstr>
      <vt:lpstr>Materials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Fence Estimate Template (Excel)</dc:title>
  <dc:subject>Runs by length and post spacing give sections and posts, less the posts shared where runs meet, and rails, pickets, concrete and hardware follow from the figures you enter, with your waste allowance on rails and pickets. Gates, installation, tear-out and equipment roll up to a bid price at your target margin, with a one-page quote for the client.</dc:subject>
  <dc:description>Free template from https://framingandfigures.com/templates/fence-estimate-template/</dc:description>
  <cp:keywords>fence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